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lganova\Desktop\"/>
    </mc:Choice>
  </mc:AlternateContent>
  <bookViews>
    <workbookView xWindow="0" yWindow="0" windowWidth="28800" windowHeight="11700"/>
  </bookViews>
  <sheets>
    <sheet name="ЮТЭК" sheetId="1" r:id="rId1"/>
    <sheet name="передача" sheetId="2" state="hidden" r:id="rId2"/>
    <sheet name="покупка" sheetId="3" state="hidden" r:id="rId3"/>
    <sheet name="91" sheetId="4" state="hidden" r:id="rId4"/>
    <sheet name="26" sheetId="5" state="hidden" r:id="rId5"/>
    <sheet name="20" sheetId="6" state="hidden" r:id="rId6"/>
    <sheet name="материалы" sheetId="7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6" i="1" s="1"/>
  <c r="C15" i="1"/>
  <c r="C14" i="1"/>
  <c r="D4" i="7"/>
  <c r="C12" i="1"/>
  <c r="E3" i="5"/>
  <c r="D3" i="6"/>
  <c r="C13" i="1"/>
  <c r="C10" i="1"/>
  <c r="C9" i="1"/>
  <c r="C8" i="1"/>
  <c r="C11" i="1" l="1"/>
  <c r="C7" i="1" s="1"/>
</calcChain>
</file>

<file path=xl/sharedStrings.xml><?xml version="1.0" encoding="utf-8"?>
<sst xmlns="http://schemas.openxmlformats.org/spreadsheetml/2006/main" count="307" uniqueCount="169">
  <si>
    <t>№ п/п</t>
  </si>
  <si>
    <t>Наименование показателя</t>
  </si>
  <si>
    <t xml:space="preserve">Сумма, </t>
  </si>
  <si>
    <t>тыс. руб.</t>
  </si>
  <si>
    <t>Затраты на реализацию, в т.ч.:</t>
  </si>
  <si>
    <t>1.1.</t>
  </si>
  <si>
    <t>Стоимость покупной электроэнергии</t>
  </si>
  <si>
    <t>1.2.</t>
  </si>
  <si>
    <t>Расходы на услуги по передаче электроэнергии</t>
  </si>
  <si>
    <t>1.3.</t>
  </si>
  <si>
    <t>Инфраструктурные услуги, оказание которых является неотъемлемой частью процесса снабжения эл/энергией потребителей</t>
  </si>
  <si>
    <t>1.4.</t>
  </si>
  <si>
    <t>Собственные общехозяйственные расходы, в т.ч.:</t>
  </si>
  <si>
    <t>1.4.1.</t>
  </si>
  <si>
    <t>Фонд оплаты труда и страховые взносы</t>
  </si>
  <si>
    <t>1.4.2.</t>
  </si>
  <si>
    <t>Амортизационные отчисления</t>
  </si>
  <si>
    <t>1.4.3.</t>
  </si>
  <si>
    <t>Материалы</t>
  </si>
  <si>
    <t>1.4.4.</t>
  </si>
  <si>
    <t>Прочие затраты</t>
  </si>
  <si>
    <t>2.</t>
  </si>
  <si>
    <t>Прочие расходы, в т.ч.:</t>
  </si>
  <si>
    <t>2.1.</t>
  </si>
  <si>
    <t>Проценты к уплате</t>
  </si>
  <si>
    <t>2.2.</t>
  </si>
  <si>
    <t>Прочие</t>
  </si>
  <si>
    <t>ИНФОРМАЦИЯ, РАСКРЫВАЕМАЯ АО "ЮТЭК" в соответствии с  пп. «б» п. 12 Стандартов раскрытия информации субъектами оптового и розничных рынков электрической энергии</t>
  </si>
  <si>
    <t>Структура и объем затрат на производство и реализацию товаров (работ, услуг) АО "ЮТЭК" за 2024 г.</t>
  </si>
  <si>
    <t xml:space="preserve">АО "ЮТЭК"                                                        </t>
  </si>
  <si>
    <t>Анализ счета 44 за 2024 г.</t>
  </si>
  <si>
    <t>Выводимые данные: БУ (данные бухгалтерского учета)</t>
  </si>
  <si>
    <t>Счет</t>
  </si>
  <si>
    <t>Кор. Счет</t>
  </si>
  <si>
    <t>Дебет</t>
  </si>
  <si>
    <t>Кредит</t>
  </si>
  <si>
    <t>Статьи затрат</t>
  </si>
  <si>
    <t>44</t>
  </si>
  <si>
    <t>Начальное сальдо</t>
  </si>
  <si>
    <t>Услуги передачи э/энергии централ. опт (население)</t>
  </si>
  <si>
    <t>60</t>
  </si>
  <si>
    <t>90</t>
  </si>
  <si>
    <t>Оборот</t>
  </si>
  <si>
    <t>Конечное сальдо</t>
  </si>
  <si>
    <t>Услуги передачи э/энергии централ. опт (прочие)</t>
  </si>
  <si>
    <t>Кор. Субконто1</t>
  </si>
  <si>
    <t>АО "ЮТЭК - Региональные сети"</t>
  </si>
  <si>
    <t>ГОРЭЛЕКТРОСЕТЬ АО</t>
  </si>
  <si>
    <t>Анализ счета 41 за 2024 г.</t>
  </si>
  <si>
    <t>41</t>
  </si>
  <si>
    <t>41.01</t>
  </si>
  <si>
    <t>45</t>
  </si>
  <si>
    <t>45.01</t>
  </si>
  <si>
    <t>60.01</t>
  </si>
  <si>
    <t>76</t>
  </si>
  <si>
    <t>76.05</t>
  </si>
  <si>
    <t>90.02</t>
  </si>
  <si>
    <t>90.02.1</t>
  </si>
  <si>
    <t>91</t>
  </si>
  <si>
    <t>91.02</t>
  </si>
  <si>
    <t>Оборотно-сальдовая ведомость по счету 91 за 2024 г.</t>
  </si>
  <si>
    <t>Сальдо на начало периода</t>
  </si>
  <si>
    <t>Обороты за период</t>
  </si>
  <si>
    <t>Сальдо на конец периода</t>
  </si>
  <si>
    <t>Прочие доходы и расходы</t>
  </si>
  <si>
    <t>91.01</t>
  </si>
  <si>
    <t>Госпошлина по подаче иска(судебные расходы)</t>
  </si>
  <si>
    <t>Прибыль/убыток/ прошлых лет</t>
  </si>
  <si>
    <t>Проценты на остаток денежных средств</t>
  </si>
  <si>
    <t>Проценты по предоставленным кредитам и займам</t>
  </si>
  <si>
    <t>Резервы сомнительных долгов (62 счет)</t>
  </si>
  <si>
    <t>Резервы сомнительных долгов (76.09 счет)</t>
  </si>
  <si>
    <t>Штрафы, пени, неустойки за нарушение условий договоров</t>
  </si>
  <si>
    <t>Благотворительная деятельность/финансовая помощь</t>
  </si>
  <si>
    <t xml:space="preserve">Материальная помощь единовр, доп.отпуск </t>
  </si>
  <si>
    <t>Материальная помощь к отпуску</t>
  </si>
  <si>
    <t>Найм жилого помещения</t>
  </si>
  <si>
    <t>Налоги и сборы/налоговые санкции</t>
  </si>
  <si>
    <t>НДС по безвозмездной передаче имущества</t>
  </si>
  <si>
    <t>Премия к праздничным датам</t>
  </si>
  <si>
    <t>Расходы на коллективные мероприятия/прием гостей/обеспечение офиса</t>
  </si>
  <si>
    <t>Расходы по ведению реестра акц/на орган выпуска ценных бумаг</t>
  </si>
  <si>
    <t>Расходы по передаче товаров (работ, услуг) безвозмездно</t>
  </si>
  <si>
    <t>Расчетно-кассовые услуги банка</t>
  </si>
  <si>
    <t xml:space="preserve">Списание основных средств, ТМЦ по акту </t>
  </si>
  <si>
    <t>Страховые взносы на выплаты по 91 счету</t>
  </si>
  <si>
    <t>Членские взносы</t>
  </si>
  <si>
    <t>91.09</t>
  </si>
  <si>
    <t>&lt;...&gt;</t>
  </si>
  <si>
    <t>Итого</t>
  </si>
  <si>
    <t>Оборотно-сальдовая ведомость по счету 26 за 2024 г.</t>
  </si>
  <si>
    <t>26</t>
  </si>
  <si>
    <t>Амортизация 26</t>
  </si>
  <si>
    <t>Аренда помещения 26</t>
  </si>
  <si>
    <t>Аудиторские услуги 26</t>
  </si>
  <si>
    <t>Больничный лист (26 счет)</t>
  </si>
  <si>
    <t>Вознаграждение арбитражному управляющему 26</t>
  </si>
  <si>
    <t>Запасы менее 40 тыс.руб. 26</t>
  </si>
  <si>
    <t>Заработная плата (26 сч.)</t>
  </si>
  <si>
    <t>Заработная плата резерв (26 сч.)</t>
  </si>
  <si>
    <t>Информационные и консультационные расходы 26</t>
  </si>
  <si>
    <t>Канцелярские расходы (26)</t>
  </si>
  <si>
    <t>Командировочные расходы 26</t>
  </si>
  <si>
    <t>Лицензирование 26</t>
  </si>
  <si>
    <t>Льготный проезд 26</t>
  </si>
  <si>
    <t>Марки (почтовые расходы) (26)</t>
  </si>
  <si>
    <t>Почтово-телеграфные расходы 26</t>
  </si>
  <si>
    <t>Программное обеспечение, сопровождение 26</t>
  </si>
  <si>
    <t>Расходы на внедрение программных комплексов 26</t>
  </si>
  <si>
    <t>Расходы на содержание офиса 26</t>
  </si>
  <si>
    <t>Расходы по охране труда 26</t>
  </si>
  <si>
    <t>Содержание и обслуживание оргтехники 26</t>
  </si>
  <si>
    <t>Страховые взносы (26 счет)</t>
  </si>
  <si>
    <t>Страховые взносы резерв (26 счет)</t>
  </si>
  <si>
    <t>Транспортные расходы/услуги по доставке (26)</t>
  </si>
  <si>
    <t>Услуги интернета 26</t>
  </si>
  <si>
    <t>Услуги по договору аутсорсинга</t>
  </si>
  <si>
    <t>Услуги связи 26</t>
  </si>
  <si>
    <t>Услуги экспрэсс-доставки  26</t>
  </si>
  <si>
    <t>ФСС НС и ПЗ (26 счет)</t>
  </si>
  <si>
    <t>ФСС НС и ПЗ резерв (26 счет)</t>
  </si>
  <si>
    <t>Оборотно-сальдовая ведомость по счету 20 за 2024 г.</t>
  </si>
  <si>
    <t>20</t>
  </si>
  <si>
    <t>Амортизация 20</t>
  </si>
  <si>
    <t>Аренда имущества</t>
  </si>
  <si>
    <t>Аренда помещения</t>
  </si>
  <si>
    <t>Больничный лист (20 счет)</t>
  </si>
  <si>
    <t>Вода</t>
  </si>
  <si>
    <t>Добровольное и обязательное страхование имущества (20)</t>
  </si>
  <si>
    <t>Запасы менее 40 тыс.рублей</t>
  </si>
  <si>
    <t>Заработная плата (20 сч.)</t>
  </si>
  <si>
    <t>Заработная плата резерв (20 сч.)</t>
  </si>
  <si>
    <t>Информационные и консультационные расходы / юридические услуги</t>
  </si>
  <si>
    <t>Канцелярские расходы</t>
  </si>
  <si>
    <t>Комиссионные сборы на ОРЭ ЦФР</t>
  </si>
  <si>
    <t>Коммунальные расходы</t>
  </si>
  <si>
    <t>Комплектующие для компьютерной техники</t>
  </si>
  <si>
    <t>Лицензирование</t>
  </si>
  <si>
    <t>Льготный проезд (20)</t>
  </si>
  <si>
    <t>Марки (почтовые расходы)</t>
  </si>
  <si>
    <t>Медицинский осмотр</t>
  </si>
  <si>
    <t>Налоги и сборы</t>
  </si>
  <si>
    <t>Подключение электроэнергии</t>
  </si>
  <si>
    <t>Почтово-телеграфные расходы</t>
  </si>
  <si>
    <t>Программное обеспечение, сопровождение (20)</t>
  </si>
  <si>
    <t>Расходные материалы для оргтехники</t>
  </si>
  <si>
    <t>Расходы на внедрение программных комплексов (20)</t>
  </si>
  <si>
    <t>Расходы на содержание офиса</t>
  </si>
  <si>
    <t>Расходы по охране труда</t>
  </si>
  <si>
    <t>Ремонт автотранспорта</t>
  </si>
  <si>
    <t>Санитарно-бытовые расходы</t>
  </si>
  <si>
    <t xml:space="preserve">Содержание автотранспорта </t>
  </si>
  <si>
    <t>Содержание и обслуживание оргтехники</t>
  </si>
  <si>
    <t>Страховые взносы (20 счет)</t>
  </si>
  <si>
    <t>Страховые взносы резерв (20 счет)</t>
  </si>
  <si>
    <t>Теплоэнергия (отопление)</t>
  </si>
  <si>
    <t>Топливо (бензин)</t>
  </si>
  <si>
    <t>Услуги интернета</t>
  </si>
  <si>
    <t>Услуги по организации функц.торг.системы НОРЭМ АТС</t>
  </si>
  <si>
    <t>Услуги по организации функц.торг.системы НОРЭМ СО ЕЭС</t>
  </si>
  <si>
    <t>Услуги по организации функц.торг.системы НОРЭМ ЦФР</t>
  </si>
  <si>
    <t>Услуги по распечатке документов потребителям</t>
  </si>
  <si>
    <t>Услуги по сбору денег за электроэнергию</t>
  </si>
  <si>
    <t>Услуги по управлению изменением режима потребления</t>
  </si>
  <si>
    <t>Услуги связи</t>
  </si>
  <si>
    <t>ФСС НС и ПЗ (20 счет)</t>
  </si>
  <si>
    <t>ФСС НС и ПЗ резерв (20 счет)</t>
  </si>
  <si>
    <t>Электроэнергия</t>
  </si>
  <si>
    <t>Отбор: Статьи затрат.Группировка статей затрат (Статьи затрат) В группе "02.03. Материалы, запасные части"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</si>
</sst>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indexed="21"/>
      <name val="Arial"/>
    </font>
    <font>
      <sz val="9"/>
      <color indexed="21"/>
      <name val="Arial"/>
    </font>
    <font>
      <sz val="9"/>
      <name val="Arial"/>
    </font>
    <font>
      <b/>
      <sz val="10"/>
      <color indexed="2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6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3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2"/>
    </xf>
    <xf numFmtId="3" fontId="5" fillId="0" borderId="4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3" fontId="3" fillId="3" borderId="4" xfId="0" applyNumberFormat="1" applyFont="1" applyFill="1" applyBorder="1" applyAlignment="1">
      <alignment horizontal="right" vertical="center"/>
    </xf>
    <xf numFmtId="4" fontId="11" fillId="0" borderId="5" xfId="2" applyNumberFormat="1" applyFont="1" applyBorder="1" applyAlignment="1">
      <alignment horizontal="right" vertical="top" wrapText="1"/>
    </xf>
    <xf numFmtId="4" fontId="0" fillId="0" borderId="0" xfId="0" applyNumberFormat="1"/>
    <xf numFmtId="43" fontId="0" fillId="0" borderId="0" xfId="1" applyFont="1"/>
    <xf numFmtId="0" fontId="12" fillId="0" borderId="0" xfId="3" applyNumberFormat="1" applyFont="1" applyAlignment="1">
      <alignment horizontal="left" vertical="center"/>
    </xf>
    <xf numFmtId="0" fontId="13" fillId="0" borderId="0" xfId="3" applyNumberFormat="1" applyFont="1" applyAlignment="1">
      <alignment horizontal="left" vertical="center"/>
    </xf>
    <xf numFmtId="0" fontId="10" fillId="0" borderId="0" xfId="3" applyAlignment="1">
      <alignment horizontal="left" vertical="center"/>
    </xf>
    <xf numFmtId="0" fontId="17" fillId="0" borderId="5" xfId="3" applyNumberFormat="1" applyFont="1" applyBorder="1" applyAlignment="1">
      <alignment horizontal="left" vertical="center"/>
    </xf>
    <xf numFmtId="0" fontId="16" fillId="4" borderId="5" xfId="3" applyNumberFormat="1" applyFont="1" applyFill="1" applyBorder="1" applyAlignment="1">
      <alignment horizontal="left" vertical="center"/>
    </xf>
    <xf numFmtId="0" fontId="18" fillId="4" borderId="5" xfId="3" applyNumberFormat="1" applyFont="1" applyFill="1" applyBorder="1" applyAlignment="1">
      <alignment horizontal="left" vertical="center"/>
    </xf>
    <xf numFmtId="0" fontId="10" fillId="0" borderId="0" xfId="3" applyNumberFormat="1" applyAlignment="1">
      <alignment horizontal="left" vertical="center"/>
    </xf>
    <xf numFmtId="0" fontId="14" fillId="0" borderId="0" xfId="3" applyNumberFormat="1" applyFont="1" applyAlignment="1">
      <alignment vertical="center"/>
    </xf>
    <xf numFmtId="0" fontId="10" fillId="0" borderId="0" xfId="3" applyNumberFormat="1" applyAlignment="1">
      <alignment vertical="center"/>
    </xf>
    <xf numFmtId="0" fontId="14" fillId="0" borderId="0" xfId="3" applyNumberFormat="1" applyFont="1" applyAlignment="1">
      <alignment horizontal="left" vertical="center"/>
    </xf>
    <xf numFmtId="0" fontId="15" fillId="4" borderId="6" xfId="3" applyNumberFormat="1" applyFont="1" applyFill="1" applyBorder="1" applyAlignment="1">
      <alignment horizontal="left" vertical="center"/>
    </xf>
    <xf numFmtId="0" fontId="15" fillId="4" borderId="7" xfId="3" applyNumberFormat="1" applyFont="1" applyFill="1" applyBorder="1" applyAlignment="1">
      <alignment vertical="center"/>
    </xf>
    <xf numFmtId="0" fontId="15" fillId="4" borderId="8" xfId="3" applyNumberFormat="1" applyFont="1" applyFill="1" applyBorder="1" applyAlignment="1">
      <alignment vertical="center"/>
    </xf>
    <xf numFmtId="0" fontId="15" fillId="4" borderId="5" xfId="3" applyNumberFormat="1" applyFont="1" applyFill="1" applyBorder="1" applyAlignment="1">
      <alignment horizontal="left" vertical="center"/>
    </xf>
    <xf numFmtId="4" fontId="17" fillId="0" borderId="5" xfId="3" applyNumberFormat="1" applyFont="1" applyBorder="1" applyAlignment="1">
      <alignment horizontal="left" vertical="center"/>
    </xf>
    <xf numFmtId="4" fontId="16" fillId="4" borderId="5" xfId="3" applyNumberFormat="1" applyFont="1" applyFill="1" applyBorder="1" applyAlignment="1">
      <alignment horizontal="left" vertical="center"/>
    </xf>
    <xf numFmtId="4" fontId="18" fillId="4" borderId="5" xfId="3" applyNumberFormat="1" applyFont="1" applyFill="1" applyBorder="1" applyAlignment="1">
      <alignment horizontal="left" vertical="center"/>
    </xf>
    <xf numFmtId="0" fontId="12" fillId="0" borderId="0" xfId="4" applyNumberFormat="1" applyFont="1" applyAlignment="1">
      <alignment horizontal="left" vertical="center"/>
    </xf>
    <xf numFmtId="0" fontId="13" fillId="0" borderId="0" xfId="4" applyNumberFormat="1" applyFont="1" applyAlignment="1">
      <alignment horizontal="left" vertical="center"/>
    </xf>
    <xf numFmtId="0" fontId="10" fillId="0" borderId="0" xfId="4" applyAlignment="1">
      <alignment horizontal="left" vertical="center"/>
    </xf>
    <xf numFmtId="0" fontId="10" fillId="0" borderId="0" xfId="4" applyNumberFormat="1" applyAlignment="1">
      <alignment horizontal="left" vertical="center"/>
    </xf>
    <xf numFmtId="0" fontId="14" fillId="0" borderId="0" xfId="4" applyNumberFormat="1" applyFont="1" applyAlignment="1">
      <alignment vertical="center"/>
    </xf>
    <xf numFmtId="0" fontId="10" fillId="0" borderId="0" xfId="4" applyNumberFormat="1" applyAlignment="1">
      <alignment vertical="center"/>
    </xf>
    <xf numFmtId="0" fontId="14" fillId="0" borderId="0" xfId="4" applyNumberFormat="1" applyFont="1" applyAlignment="1">
      <alignment horizontal="left" vertical="center"/>
    </xf>
    <xf numFmtId="0" fontId="15" fillId="4" borderId="6" xfId="4" applyNumberFormat="1" applyFont="1" applyFill="1" applyBorder="1" applyAlignment="1">
      <alignment horizontal="left" vertical="center"/>
    </xf>
    <xf numFmtId="0" fontId="15" fillId="4" borderId="5" xfId="4" applyNumberFormat="1" applyFont="1" applyFill="1" applyBorder="1" applyAlignment="1">
      <alignment horizontal="left" vertical="center"/>
    </xf>
    <xf numFmtId="0" fontId="17" fillId="0" borderId="5" xfId="4" applyNumberFormat="1" applyFont="1" applyBorder="1" applyAlignment="1">
      <alignment horizontal="left" vertical="center"/>
    </xf>
    <xf numFmtId="4" fontId="17" fillId="0" borderId="5" xfId="4" applyNumberFormat="1" applyFont="1" applyBorder="1" applyAlignment="1">
      <alignment horizontal="left" vertical="center"/>
    </xf>
    <xf numFmtId="0" fontId="18" fillId="4" borderId="5" xfId="4" applyNumberFormat="1" applyFont="1" applyFill="1" applyBorder="1" applyAlignment="1">
      <alignment horizontal="left" vertical="center"/>
    </xf>
    <xf numFmtId="4" fontId="18" fillId="4" borderId="5" xfId="4" applyNumberFormat="1" applyFont="1" applyFill="1" applyBorder="1" applyAlignment="1">
      <alignment horizontal="left" vertical="center"/>
    </xf>
    <xf numFmtId="0" fontId="12" fillId="0" borderId="0" xfId="5" applyNumberFormat="1" applyFont="1" applyAlignment="1">
      <alignment horizontal="left" vertical="center"/>
    </xf>
    <xf numFmtId="0" fontId="10" fillId="0" borderId="0" xfId="5" applyAlignment="1">
      <alignment horizontal="left" vertical="center"/>
    </xf>
    <xf numFmtId="0" fontId="13" fillId="0" borderId="0" xfId="5" applyNumberFormat="1" applyFont="1" applyAlignment="1">
      <alignment horizontal="left" vertical="center"/>
    </xf>
    <xf numFmtId="0" fontId="18" fillId="4" borderId="6" xfId="5" applyNumberFormat="1" applyFont="1" applyFill="1" applyBorder="1" applyAlignment="1">
      <alignment horizontal="left" vertical="center"/>
    </xf>
    <xf numFmtId="0" fontId="16" fillId="4" borderId="6" xfId="5" applyNumberFormat="1" applyFont="1" applyFill="1" applyBorder="1" applyAlignment="1">
      <alignment vertical="center"/>
    </xf>
    <xf numFmtId="0" fontId="16" fillId="4" borderId="7" xfId="5" applyNumberFormat="1" applyFont="1" applyFill="1" applyBorder="1" applyAlignment="1">
      <alignment vertical="center"/>
    </xf>
    <xf numFmtId="0" fontId="16" fillId="4" borderId="8" xfId="5" applyNumberFormat="1" applyFont="1" applyFill="1" applyBorder="1" applyAlignment="1">
      <alignment vertical="center"/>
    </xf>
    <xf numFmtId="0" fontId="10" fillId="0" borderId="0" xfId="5" applyNumberFormat="1" applyAlignment="1">
      <alignment horizontal="left" vertical="center"/>
    </xf>
    <xf numFmtId="0" fontId="14" fillId="0" borderId="0" xfId="5" applyNumberFormat="1" applyFont="1" applyAlignment="1">
      <alignment vertical="center"/>
    </xf>
    <xf numFmtId="0" fontId="10" fillId="0" borderId="0" xfId="5" applyNumberFormat="1" applyAlignment="1">
      <alignment vertical="center"/>
    </xf>
    <xf numFmtId="0" fontId="14" fillId="0" borderId="0" xfId="5" applyNumberFormat="1" applyFont="1" applyAlignment="1">
      <alignment horizontal="left" vertical="center"/>
    </xf>
    <xf numFmtId="0" fontId="15" fillId="4" borderId="6" xfId="5" applyNumberFormat="1" applyFont="1" applyFill="1" applyBorder="1" applyAlignment="1">
      <alignment horizontal="left" vertical="center"/>
    </xf>
    <xf numFmtId="0" fontId="15" fillId="4" borderId="7" xfId="5" applyNumberFormat="1" applyFont="1" applyFill="1" applyBorder="1" applyAlignment="1">
      <alignment vertical="center"/>
    </xf>
    <xf numFmtId="0" fontId="15" fillId="4" borderId="8" xfId="5" applyNumberFormat="1" applyFont="1" applyFill="1" applyBorder="1" applyAlignment="1">
      <alignment vertical="center"/>
    </xf>
    <xf numFmtId="0" fontId="15" fillId="4" borderId="5" xfId="5" applyNumberFormat="1" applyFont="1" applyFill="1" applyBorder="1" applyAlignment="1">
      <alignment horizontal="left" vertical="center"/>
    </xf>
    <xf numFmtId="4" fontId="15" fillId="4" borderId="5" xfId="5" applyNumberFormat="1" applyFont="1" applyFill="1" applyBorder="1" applyAlignment="1">
      <alignment horizontal="left" vertical="center"/>
    </xf>
    <xf numFmtId="0" fontId="17" fillId="0" borderId="5" xfId="5" applyNumberFormat="1" applyFont="1" applyBorder="1" applyAlignment="1">
      <alignment horizontal="left" vertical="center"/>
    </xf>
    <xf numFmtId="4" fontId="17" fillId="0" borderId="5" xfId="5" applyNumberFormat="1" applyFont="1" applyBorder="1" applyAlignment="1">
      <alignment horizontal="left" vertical="center"/>
    </xf>
    <xf numFmtId="2" fontId="17" fillId="0" borderId="5" xfId="5" applyNumberFormat="1" applyFont="1" applyBorder="1" applyAlignment="1">
      <alignment horizontal="left" vertical="center"/>
    </xf>
    <xf numFmtId="4" fontId="18" fillId="4" borderId="6" xfId="5" applyNumberFormat="1" applyFont="1" applyFill="1" applyBorder="1" applyAlignment="1">
      <alignment horizontal="left" vertical="center"/>
    </xf>
    <xf numFmtId="0" fontId="12" fillId="0" borderId="0" xfId="6" applyNumberFormat="1" applyFont="1" applyAlignment="1">
      <alignment horizontal="left" vertical="center"/>
    </xf>
    <xf numFmtId="0" fontId="10" fillId="0" borderId="0" xfId="6" applyAlignment="1">
      <alignment horizontal="left" vertical="center"/>
    </xf>
    <xf numFmtId="0" fontId="13" fillId="0" borderId="0" xfId="6" applyNumberFormat="1" applyFont="1" applyAlignment="1">
      <alignment horizontal="left" vertical="center"/>
    </xf>
    <xf numFmtId="0" fontId="18" fillId="4" borderId="6" xfId="6" applyNumberFormat="1" applyFont="1" applyFill="1" applyBorder="1" applyAlignment="1">
      <alignment horizontal="left" vertical="center"/>
    </xf>
    <xf numFmtId="0" fontId="16" fillId="4" borderId="6" xfId="6" applyNumberFormat="1" applyFont="1" applyFill="1" applyBorder="1" applyAlignment="1">
      <alignment vertical="center"/>
    </xf>
    <xf numFmtId="0" fontId="16" fillId="4" borderId="7" xfId="6" applyNumberFormat="1" applyFont="1" applyFill="1" applyBorder="1" applyAlignment="1">
      <alignment vertical="center"/>
    </xf>
    <xf numFmtId="0" fontId="16" fillId="4" borderId="8" xfId="6" applyNumberFormat="1" applyFont="1" applyFill="1" applyBorder="1" applyAlignment="1">
      <alignment vertical="center"/>
    </xf>
    <xf numFmtId="0" fontId="10" fillId="0" borderId="0" xfId="6" applyNumberFormat="1" applyAlignment="1">
      <alignment horizontal="left" vertical="center"/>
    </xf>
    <xf numFmtId="0" fontId="14" fillId="0" borderId="0" xfId="6" applyNumberFormat="1" applyFont="1" applyAlignment="1">
      <alignment vertical="center"/>
    </xf>
    <xf numFmtId="0" fontId="10" fillId="0" borderId="0" xfId="6" applyNumberFormat="1" applyAlignment="1">
      <alignment vertical="center"/>
    </xf>
    <xf numFmtId="0" fontId="14" fillId="0" borderId="0" xfId="6" applyNumberFormat="1" applyFont="1" applyAlignment="1">
      <alignment horizontal="left" vertical="center"/>
    </xf>
    <xf numFmtId="0" fontId="15" fillId="4" borderId="6" xfId="6" applyNumberFormat="1" applyFont="1" applyFill="1" applyBorder="1" applyAlignment="1">
      <alignment horizontal="left" vertical="center"/>
    </xf>
    <xf numFmtId="0" fontId="15" fillId="4" borderId="7" xfId="6" applyNumberFormat="1" applyFont="1" applyFill="1" applyBorder="1" applyAlignment="1">
      <alignment vertical="center"/>
    </xf>
    <xf numFmtId="0" fontId="15" fillId="4" borderId="8" xfId="6" applyNumberFormat="1" applyFont="1" applyFill="1" applyBorder="1" applyAlignment="1">
      <alignment vertical="center"/>
    </xf>
    <xf numFmtId="0" fontId="15" fillId="4" borderId="5" xfId="6" applyNumberFormat="1" applyFont="1" applyFill="1" applyBorder="1" applyAlignment="1">
      <alignment horizontal="left" vertical="center"/>
    </xf>
    <xf numFmtId="4" fontId="15" fillId="4" borderId="5" xfId="6" applyNumberFormat="1" applyFont="1" applyFill="1" applyBorder="1" applyAlignment="1">
      <alignment horizontal="left" vertical="center"/>
    </xf>
    <xf numFmtId="0" fontId="17" fillId="0" borderId="5" xfId="6" applyNumberFormat="1" applyFont="1" applyBorder="1" applyAlignment="1">
      <alignment horizontal="left" vertical="center"/>
    </xf>
    <xf numFmtId="4" fontId="17" fillId="0" borderId="5" xfId="6" applyNumberFormat="1" applyFont="1" applyBorder="1" applyAlignment="1">
      <alignment horizontal="left" vertical="center"/>
    </xf>
    <xf numFmtId="4" fontId="18" fillId="4" borderId="6" xfId="6" applyNumberFormat="1" applyFont="1" applyFill="1" applyBorder="1" applyAlignment="1">
      <alignment horizontal="left" vertical="center"/>
    </xf>
    <xf numFmtId="0" fontId="12" fillId="0" borderId="0" xfId="7" applyNumberFormat="1" applyFont="1" applyAlignment="1">
      <alignment horizontal="left" vertical="center"/>
    </xf>
    <xf numFmtId="0" fontId="10" fillId="0" borderId="0" xfId="7" applyAlignment="1">
      <alignment horizontal="left" vertical="center"/>
    </xf>
    <xf numFmtId="0" fontId="13" fillId="0" borderId="0" xfId="7" applyNumberFormat="1" applyFont="1" applyAlignment="1">
      <alignment horizontal="left" vertical="center"/>
    </xf>
    <xf numFmtId="0" fontId="18" fillId="4" borderId="6" xfId="7" applyNumberFormat="1" applyFont="1" applyFill="1" applyBorder="1" applyAlignment="1">
      <alignment horizontal="left" vertical="center"/>
    </xf>
    <xf numFmtId="0" fontId="16" fillId="4" borderId="6" xfId="7" applyNumberFormat="1" applyFont="1" applyFill="1" applyBorder="1" applyAlignment="1">
      <alignment vertical="center"/>
    </xf>
    <xf numFmtId="0" fontId="16" fillId="4" borderId="7" xfId="7" applyNumberFormat="1" applyFont="1" applyFill="1" applyBorder="1" applyAlignment="1">
      <alignment vertical="center"/>
    </xf>
    <xf numFmtId="0" fontId="16" fillId="4" borderId="8" xfId="7" applyNumberFormat="1" applyFont="1" applyFill="1" applyBorder="1" applyAlignment="1">
      <alignment vertical="center"/>
    </xf>
    <xf numFmtId="0" fontId="10" fillId="0" borderId="0" xfId="7" applyNumberFormat="1" applyAlignment="1">
      <alignment horizontal="left" vertical="center"/>
    </xf>
    <xf numFmtId="0" fontId="14" fillId="0" borderId="0" xfId="7" applyNumberFormat="1" applyFont="1" applyAlignment="1">
      <alignment vertical="center"/>
    </xf>
    <xf numFmtId="0" fontId="10" fillId="0" borderId="0" xfId="7" applyNumberFormat="1" applyAlignment="1">
      <alignment vertical="center"/>
    </xf>
    <xf numFmtId="0" fontId="14" fillId="0" borderId="0" xfId="7" applyNumberFormat="1" applyFont="1" applyAlignment="1">
      <alignment horizontal="left" vertical="center"/>
    </xf>
    <xf numFmtId="0" fontId="15" fillId="4" borderId="6" xfId="7" applyNumberFormat="1" applyFont="1" applyFill="1" applyBorder="1" applyAlignment="1">
      <alignment horizontal="left" vertical="center"/>
    </xf>
    <xf numFmtId="0" fontId="15" fillId="4" borderId="7" xfId="7" applyNumberFormat="1" applyFont="1" applyFill="1" applyBorder="1" applyAlignment="1">
      <alignment vertical="center"/>
    </xf>
    <xf numFmtId="0" fontId="15" fillId="4" borderId="8" xfId="7" applyNumberFormat="1" applyFont="1" applyFill="1" applyBorder="1" applyAlignment="1">
      <alignment vertical="center"/>
    </xf>
    <xf numFmtId="0" fontId="15" fillId="4" borderId="5" xfId="7" applyNumberFormat="1" applyFont="1" applyFill="1" applyBorder="1" applyAlignment="1">
      <alignment horizontal="left" vertical="center"/>
    </xf>
    <xf numFmtId="4" fontId="15" fillId="4" borderId="5" xfId="7" applyNumberFormat="1" applyFont="1" applyFill="1" applyBorder="1" applyAlignment="1">
      <alignment horizontal="left" vertical="center"/>
    </xf>
    <xf numFmtId="0" fontId="17" fillId="0" borderId="5" xfId="7" applyNumberFormat="1" applyFont="1" applyBorder="1" applyAlignment="1">
      <alignment horizontal="left" vertical="center"/>
    </xf>
    <xf numFmtId="4" fontId="17" fillId="0" borderId="5" xfId="7" applyNumberFormat="1" applyFont="1" applyBorder="1" applyAlignment="1">
      <alignment horizontal="left" vertical="center"/>
    </xf>
    <xf numFmtId="2" fontId="17" fillId="0" borderId="5" xfId="7" applyNumberFormat="1" applyFont="1" applyBorder="1" applyAlignment="1">
      <alignment horizontal="left" vertical="center"/>
    </xf>
    <xf numFmtId="4" fontId="18" fillId="4" borderId="6" xfId="7" applyNumberFormat="1" applyFont="1" applyFill="1" applyBorder="1" applyAlignment="1">
      <alignment horizontal="left" vertical="center"/>
    </xf>
    <xf numFmtId="0" fontId="12" fillId="0" borderId="0" xfId="8" applyNumberFormat="1" applyFont="1"/>
    <xf numFmtId="0" fontId="10" fillId="0" borderId="0" xfId="8" applyNumberFormat="1" applyAlignment="1">
      <alignment wrapText="1"/>
    </xf>
    <xf numFmtId="0" fontId="10" fillId="0" borderId="0" xfId="8"/>
    <xf numFmtId="0" fontId="13" fillId="0" borderId="0" xfId="8" applyNumberFormat="1" applyFont="1"/>
    <xf numFmtId="0" fontId="14" fillId="0" borderId="0" xfId="8" applyNumberFormat="1" applyFont="1" applyAlignment="1">
      <alignment vertical="top" wrapText="1"/>
    </xf>
    <xf numFmtId="0" fontId="15" fillId="4" borderId="6" xfId="8" applyNumberFormat="1" applyFont="1" applyFill="1" applyBorder="1" applyAlignment="1">
      <alignment vertical="top" wrapText="1"/>
    </xf>
    <xf numFmtId="0" fontId="15" fillId="4" borderId="5" xfId="8" applyNumberFormat="1" applyFont="1" applyFill="1" applyBorder="1" applyAlignment="1">
      <alignment vertical="top" wrapText="1"/>
    </xf>
    <xf numFmtId="0" fontId="15" fillId="4" borderId="5" xfId="8" applyNumberFormat="1" applyFont="1" applyFill="1" applyBorder="1" applyAlignment="1">
      <alignment horizontal="right" vertical="top" wrapText="1"/>
    </xf>
    <xf numFmtId="4" fontId="15" fillId="4" borderId="5" xfId="8" applyNumberFormat="1" applyFont="1" applyFill="1" applyBorder="1" applyAlignment="1">
      <alignment horizontal="right" vertical="top" wrapText="1"/>
    </xf>
    <xf numFmtId="0" fontId="17" fillId="0" borderId="5" xfId="8" applyNumberFormat="1" applyFont="1" applyBorder="1" applyAlignment="1">
      <alignment vertical="top" wrapText="1" indent="1"/>
    </xf>
    <xf numFmtId="0" fontId="17" fillId="0" borderId="5" xfId="8" applyNumberFormat="1" applyFont="1" applyBorder="1" applyAlignment="1">
      <alignment horizontal="right" vertical="top" wrapText="1"/>
    </xf>
    <xf numFmtId="4" fontId="17" fillId="0" borderId="5" xfId="8" applyNumberFormat="1" applyFont="1" applyBorder="1" applyAlignment="1">
      <alignment horizontal="right" vertical="top" wrapText="1"/>
    </xf>
    <xf numFmtId="0" fontId="18" fillId="4" borderId="6" xfId="8" applyNumberFormat="1" applyFont="1" applyFill="1" applyBorder="1" applyAlignment="1">
      <alignment vertical="top"/>
    </xf>
    <xf numFmtId="0" fontId="18" fillId="4" borderId="6" xfId="8" applyNumberFormat="1" applyFont="1" applyFill="1" applyBorder="1" applyAlignment="1">
      <alignment horizontal="right" vertical="top" wrapText="1"/>
    </xf>
    <xf numFmtId="4" fontId="18" fillId="4" borderId="6" xfId="8" applyNumberFormat="1" applyFont="1" applyFill="1" applyBorder="1" applyAlignment="1">
      <alignment horizontal="right" vertical="top" wrapText="1"/>
    </xf>
    <xf numFmtId="0" fontId="12" fillId="0" borderId="0" xfId="8" applyNumberFormat="1" applyFont="1" applyAlignment="1">
      <alignment horizontal="left" vertical="center"/>
    </xf>
    <xf numFmtId="0" fontId="10" fillId="0" borderId="0" xfId="8" applyAlignment="1">
      <alignment horizontal="left" vertical="center"/>
    </xf>
    <xf numFmtId="0" fontId="13" fillId="0" borderId="0" xfId="8" applyNumberFormat="1" applyFont="1" applyAlignment="1">
      <alignment horizontal="left" vertical="center"/>
    </xf>
    <xf numFmtId="0" fontId="18" fillId="4" borderId="6" xfId="8" applyNumberFormat="1" applyFont="1" applyFill="1" applyBorder="1" applyAlignment="1">
      <alignment horizontal="left" vertical="center"/>
    </xf>
    <xf numFmtId="0" fontId="16" fillId="4" borderId="6" xfId="8" applyNumberFormat="1" applyFont="1" applyFill="1" applyBorder="1" applyAlignment="1">
      <alignment vertical="center"/>
    </xf>
    <xf numFmtId="0" fontId="16" fillId="4" borderId="7" xfId="8" applyNumberFormat="1" applyFont="1" applyFill="1" applyBorder="1" applyAlignment="1">
      <alignment vertical="center"/>
    </xf>
    <xf numFmtId="0" fontId="16" fillId="4" borderId="8" xfId="8" applyNumberFormat="1" applyFont="1" applyFill="1" applyBorder="1" applyAlignment="1">
      <alignment vertical="center"/>
    </xf>
    <xf numFmtId="0" fontId="10" fillId="0" borderId="0" xfId="8" applyNumberFormat="1" applyAlignment="1">
      <alignment horizontal="left" vertical="center"/>
    </xf>
    <xf numFmtId="0" fontId="14" fillId="0" borderId="0" xfId="8" applyNumberFormat="1" applyFont="1" applyAlignment="1">
      <alignment vertical="center"/>
    </xf>
    <xf numFmtId="0" fontId="10" fillId="0" borderId="0" xfId="8" applyNumberFormat="1" applyAlignment="1">
      <alignment vertical="center"/>
    </xf>
    <xf numFmtId="0" fontId="14" fillId="0" borderId="0" xfId="8" applyNumberFormat="1" applyFont="1" applyAlignment="1">
      <alignment horizontal="left" vertical="center"/>
    </xf>
    <xf numFmtId="0" fontId="15" fillId="4" borderId="6" xfId="8" applyNumberFormat="1" applyFont="1" applyFill="1" applyBorder="1" applyAlignment="1">
      <alignment horizontal="left" vertical="center"/>
    </xf>
    <xf numFmtId="0" fontId="15" fillId="4" borderId="7" xfId="8" applyNumberFormat="1" applyFont="1" applyFill="1" applyBorder="1" applyAlignment="1">
      <alignment vertical="center"/>
    </xf>
    <xf numFmtId="0" fontId="15" fillId="4" borderId="8" xfId="8" applyNumberFormat="1" applyFont="1" applyFill="1" applyBorder="1" applyAlignment="1">
      <alignment vertical="center"/>
    </xf>
    <xf numFmtId="0" fontId="15" fillId="4" borderId="5" xfId="8" applyNumberFormat="1" applyFont="1" applyFill="1" applyBorder="1" applyAlignment="1">
      <alignment horizontal="left" vertical="center"/>
    </xf>
    <xf numFmtId="4" fontId="15" fillId="4" borderId="5" xfId="8" applyNumberFormat="1" applyFont="1" applyFill="1" applyBorder="1" applyAlignment="1">
      <alignment horizontal="left" vertical="center"/>
    </xf>
    <xf numFmtId="0" fontId="17" fillId="0" borderId="5" xfId="8" applyNumberFormat="1" applyFont="1" applyBorder="1" applyAlignment="1">
      <alignment horizontal="left" vertical="center"/>
    </xf>
    <xf numFmtId="4" fontId="17" fillId="0" borderId="5" xfId="8" applyNumberFormat="1" applyFont="1" applyBorder="1" applyAlignment="1">
      <alignment horizontal="left" vertical="center"/>
    </xf>
    <xf numFmtId="4" fontId="18" fillId="4" borderId="6" xfId="8" applyNumberFormat="1" applyFont="1" applyFill="1" applyBorder="1" applyAlignment="1">
      <alignment horizontal="left" vertical="center"/>
    </xf>
    <xf numFmtId="0" fontId="17" fillId="0" borderId="5" xfId="8" applyNumberFormat="1" applyFont="1" applyFill="1" applyBorder="1" applyAlignment="1">
      <alignment vertical="top" wrapText="1" indent="1"/>
    </xf>
    <xf numFmtId="4" fontId="17" fillId="6" borderId="5" xfId="7" applyNumberFormat="1" applyFont="1" applyFill="1" applyBorder="1" applyAlignment="1">
      <alignment horizontal="left" vertical="center"/>
    </xf>
    <xf numFmtId="0" fontId="17" fillId="6" borderId="5" xfId="7" applyNumberFormat="1" applyFont="1" applyFill="1" applyBorder="1" applyAlignment="1">
      <alignment horizontal="left" vertical="center"/>
    </xf>
    <xf numFmtId="4" fontId="17" fillId="5" borderId="5" xfId="7" applyNumberFormat="1" applyFont="1" applyFill="1" applyBorder="1" applyAlignment="1">
      <alignment horizontal="left" vertical="center"/>
    </xf>
    <xf numFmtId="0" fontId="17" fillId="5" borderId="5" xfId="7" applyNumberFormat="1" applyFont="1" applyFill="1" applyBorder="1" applyAlignment="1">
      <alignment horizontal="left" vertical="center"/>
    </xf>
    <xf numFmtId="4" fontId="17" fillId="5" borderId="5" xfId="6" applyNumberFormat="1" applyFont="1" applyFill="1" applyBorder="1" applyAlignment="1">
      <alignment horizontal="left" vertical="center"/>
    </xf>
    <xf numFmtId="0" fontId="17" fillId="5" borderId="5" xfId="6" applyNumberFormat="1" applyFont="1" applyFill="1" applyBorder="1" applyAlignment="1">
      <alignment horizontal="left" vertical="center"/>
    </xf>
    <xf numFmtId="0" fontId="17" fillId="7" borderId="5" xfId="7" applyNumberFormat="1" applyFont="1" applyFill="1" applyBorder="1" applyAlignment="1">
      <alignment horizontal="left" vertical="center"/>
    </xf>
    <xf numFmtId="4" fontId="10" fillId="7" borderId="0" xfId="7" applyNumberFormat="1" applyFill="1" applyAlignment="1">
      <alignment horizontal="center" vertical="center"/>
    </xf>
    <xf numFmtId="0" fontId="17" fillId="7" borderId="5" xfId="6" applyNumberFormat="1" applyFont="1" applyFill="1" applyBorder="1" applyAlignment="1">
      <alignment horizontal="left" vertical="center"/>
    </xf>
    <xf numFmtId="4" fontId="10" fillId="7" borderId="0" xfId="6" applyNumberFormat="1" applyFill="1" applyAlignment="1">
      <alignment horizontal="left" vertical="center"/>
    </xf>
    <xf numFmtId="4" fontId="10" fillId="0" borderId="0" xfId="8" applyNumberFormat="1" applyAlignment="1">
      <alignment vertical="center"/>
    </xf>
    <xf numFmtId="4" fontId="10" fillId="0" borderId="0" xfId="5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4" borderId="7" xfId="8" applyNumberFormat="1" applyFont="1" applyFill="1" applyBorder="1" applyAlignment="1">
      <alignment horizontal="center" vertical="top"/>
    </xf>
    <xf numFmtId="0" fontId="16" fillId="4" borderId="8" xfId="8" applyNumberFormat="1" applyFont="1" applyFill="1" applyBorder="1" applyAlignment="1">
      <alignment horizontal="center" vertical="top"/>
    </xf>
    <xf numFmtId="0" fontId="15" fillId="4" borderId="7" xfId="8" applyNumberFormat="1" applyFont="1" applyFill="1" applyBorder="1" applyAlignment="1">
      <alignment vertical="top" wrapText="1"/>
    </xf>
    <xf numFmtId="0" fontId="15" fillId="4" borderId="8" xfId="8" applyNumberFormat="1" applyFont="1" applyFill="1" applyBorder="1" applyAlignment="1">
      <alignment vertical="top" wrapText="1"/>
    </xf>
    <xf numFmtId="0" fontId="14" fillId="0" borderId="0" xfId="8" applyNumberFormat="1" applyFont="1" applyAlignment="1">
      <alignment vertical="top" wrapText="1"/>
    </xf>
    <xf numFmtId="0" fontId="14" fillId="0" borderId="0" xfId="8" applyNumberFormat="1" applyFont="1" applyAlignment="1">
      <alignment horizontal="center" vertical="top" wrapText="1"/>
    </xf>
    <xf numFmtId="0" fontId="10" fillId="0" borderId="0" xfId="8" applyNumberFormat="1" applyAlignment="1">
      <alignment horizontal="center" wrapText="1"/>
    </xf>
    <xf numFmtId="0" fontId="16" fillId="4" borderId="6" xfId="8" applyNumberFormat="1" applyFont="1" applyFill="1" applyBorder="1" applyAlignment="1">
      <alignment horizontal="center" vertical="top"/>
    </xf>
  </cellXfs>
  <cellStyles count="9">
    <cellStyle name="Обычный" xfId="0" builtinId="0"/>
    <cellStyle name="Обычный_20" xfId="7"/>
    <cellStyle name="Обычный_Лист3" xfId="5"/>
    <cellStyle name="Обычный_Лист4" xfId="6"/>
    <cellStyle name="Обычный_Лист6" xfId="8"/>
    <cellStyle name="Обычный_передача" xfId="3"/>
    <cellStyle name="Обычный_покупка" xfId="4"/>
    <cellStyle name="Обычный_ЮТЭК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20" zoomScaleNormal="120" workbookViewId="0">
      <selection activeCell="E10" sqref="E10"/>
    </sheetView>
  </sheetViews>
  <sheetFormatPr defaultRowHeight="15" x14ac:dyDescent="0.25"/>
  <cols>
    <col min="1" max="1" width="9.5703125" customWidth="1"/>
    <col min="2" max="2" width="68.42578125" customWidth="1"/>
    <col min="3" max="3" width="22.42578125" customWidth="1"/>
    <col min="4" max="4" width="13.28515625" bestFit="1" customWidth="1"/>
    <col min="8" max="8" width="9.5703125" customWidth="1"/>
  </cols>
  <sheetData>
    <row r="1" spans="1:8" ht="39" customHeight="1" x14ac:dyDescent="0.25">
      <c r="A1" s="157" t="s">
        <v>27</v>
      </c>
      <c r="B1" s="157"/>
      <c r="C1" s="157"/>
    </row>
    <row r="3" spans="1:8" ht="39" customHeight="1" x14ac:dyDescent="0.25">
      <c r="A3" s="158" t="s">
        <v>28</v>
      </c>
      <c r="B3" s="158"/>
      <c r="C3" s="158"/>
    </row>
    <row r="4" spans="1:8" ht="15.75" thickBot="1" x14ac:dyDescent="0.3"/>
    <row r="5" spans="1:8" ht="29.85" customHeight="1" x14ac:dyDescent="0.25">
      <c r="A5" s="159" t="s">
        <v>0</v>
      </c>
      <c r="B5" s="159" t="s">
        <v>1</v>
      </c>
      <c r="C5" s="1" t="s">
        <v>2</v>
      </c>
    </row>
    <row r="6" spans="1:8" ht="16.5" thickBot="1" x14ac:dyDescent="0.3">
      <c r="A6" s="160"/>
      <c r="B6" s="160"/>
      <c r="C6" s="2" t="s">
        <v>3</v>
      </c>
    </row>
    <row r="7" spans="1:8" ht="30.4" customHeight="1" thickBot="1" x14ac:dyDescent="0.3">
      <c r="A7" s="3">
        <v>1</v>
      </c>
      <c r="B7" s="4" t="s">
        <v>4</v>
      </c>
      <c r="C7" s="17">
        <f>SUM(C8:C11)</f>
        <v>475916.80350999994</v>
      </c>
      <c r="E7" s="5"/>
    </row>
    <row r="8" spans="1:8" ht="16.5" thickBot="1" x14ac:dyDescent="0.3">
      <c r="A8" s="6" t="s">
        <v>5</v>
      </c>
      <c r="B8" s="7" t="s">
        <v>6</v>
      </c>
      <c r="C8" s="8">
        <f>(покупка!C11+покупка!C18)/1000</f>
        <v>224875.37565999999</v>
      </c>
    </row>
    <row r="9" spans="1:8" ht="16.5" thickBot="1" x14ac:dyDescent="0.3">
      <c r="A9" s="6" t="s">
        <v>7</v>
      </c>
      <c r="B9" s="7" t="s">
        <v>8</v>
      </c>
      <c r="C9" s="8">
        <f>(передача!D11+передача!D16)/1000</f>
        <v>165692.79566</v>
      </c>
    </row>
    <row r="10" spans="1:8" ht="41.25" customHeight="1" thickBot="1" x14ac:dyDescent="0.3">
      <c r="A10" s="6" t="s">
        <v>9</v>
      </c>
      <c r="B10" s="7" t="s">
        <v>10</v>
      </c>
      <c r="C10" s="8">
        <f>('20'!D22+'20'!D46+'20'!D47+'20'!D48)/1000</f>
        <v>627.45650000000001</v>
      </c>
    </row>
    <row r="11" spans="1:8" ht="16.5" thickBot="1" x14ac:dyDescent="0.3">
      <c r="A11" s="6" t="s">
        <v>11</v>
      </c>
      <c r="B11" s="16" t="s">
        <v>12</v>
      </c>
      <c r="C11" s="17">
        <f>C12+C13+C14+C15</f>
        <v>84721.175689999989</v>
      </c>
      <c r="D11" s="19"/>
      <c r="F11" s="5"/>
    </row>
    <row r="12" spans="1:8" ht="16.5" thickBot="1" x14ac:dyDescent="0.3">
      <c r="A12" s="6" t="s">
        <v>13</v>
      </c>
      <c r="B12" s="10" t="s">
        <v>14</v>
      </c>
      <c r="C12" s="11">
        <f>('26'!E3+'20'!D3)/1000</f>
        <v>50059.966700000004</v>
      </c>
      <c r="F12" s="18"/>
      <c r="G12" s="18"/>
      <c r="H12" s="20"/>
    </row>
    <row r="13" spans="1:8" ht="16.5" thickBot="1" x14ac:dyDescent="0.3">
      <c r="A13" s="6" t="s">
        <v>15</v>
      </c>
      <c r="B13" s="10" t="s">
        <v>16</v>
      </c>
      <c r="C13" s="11">
        <f>('26'!D10+'20'!D11)/1000</f>
        <v>8766.0654400000003</v>
      </c>
    </row>
    <row r="14" spans="1:8" ht="16.5" thickBot="1" x14ac:dyDescent="0.3">
      <c r="A14" s="6" t="s">
        <v>17</v>
      </c>
      <c r="B14" s="10" t="s">
        <v>18</v>
      </c>
      <c r="C14" s="11">
        <f>материалы!D4/1000</f>
        <v>1011.36182</v>
      </c>
    </row>
    <row r="15" spans="1:8" ht="16.5" thickBot="1" x14ac:dyDescent="0.3">
      <c r="A15" s="6" t="s">
        <v>19</v>
      </c>
      <c r="B15" s="10" t="s">
        <v>20</v>
      </c>
      <c r="C15" s="9">
        <f>('26'!D39+'20'!D57)/1000-C14-C13-C12</f>
        <v>24883.781729999988</v>
      </c>
      <c r="D15" s="19"/>
      <c r="F15" s="5"/>
    </row>
    <row r="16" spans="1:8" ht="16.5" thickBot="1" x14ac:dyDescent="0.3">
      <c r="A16" s="3" t="s">
        <v>21</v>
      </c>
      <c r="B16" s="4" t="s">
        <v>22</v>
      </c>
      <c r="C16" s="17">
        <f>C17+C18</f>
        <v>4626.3459000000003</v>
      </c>
    </row>
    <row r="17" spans="1:3" ht="16.5" thickBot="1" x14ac:dyDescent="0.3">
      <c r="A17" s="12" t="s">
        <v>23</v>
      </c>
      <c r="B17" s="13" t="s">
        <v>24</v>
      </c>
      <c r="C17" s="9">
        <v>0</v>
      </c>
    </row>
    <row r="18" spans="1:3" ht="16.5" thickBot="1" x14ac:dyDescent="0.3">
      <c r="A18" s="14" t="s">
        <v>25</v>
      </c>
      <c r="B18" s="7" t="s">
        <v>26</v>
      </c>
      <c r="C18" s="15">
        <f>'91'!D18/1000</f>
        <v>4626.3459000000003</v>
      </c>
    </row>
  </sheetData>
  <mergeCells count="4">
    <mergeCell ref="A1:C1"/>
    <mergeCell ref="A3:C3"/>
    <mergeCell ref="A5:A6"/>
    <mergeCell ref="B5:B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12" sqref="F12"/>
    </sheetView>
  </sheetViews>
  <sheetFormatPr defaultRowHeight="15" x14ac:dyDescent="0.25"/>
  <cols>
    <col min="1" max="1" width="45" bestFit="1" customWidth="1"/>
    <col min="2" max="2" width="17.7109375" bestFit="1" customWidth="1"/>
    <col min="3" max="4" width="13.85546875" bestFit="1" customWidth="1"/>
    <col min="6" max="6" width="44.5703125" bestFit="1" customWidth="1"/>
    <col min="7" max="8" width="13.85546875" bestFit="1" customWidth="1"/>
  </cols>
  <sheetData>
    <row r="1" spans="1:9" x14ac:dyDescent="0.25">
      <c r="A1" s="21" t="s">
        <v>29</v>
      </c>
      <c r="B1" s="27"/>
      <c r="C1" s="27"/>
      <c r="D1" s="27"/>
      <c r="F1" s="21" t="s">
        <v>29</v>
      </c>
      <c r="G1" s="27"/>
      <c r="H1" s="27"/>
      <c r="I1" s="27"/>
    </row>
    <row r="2" spans="1:9" ht="15.75" x14ac:dyDescent="0.25">
      <c r="A2" s="22" t="s">
        <v>30</v>
      </c>
      <c r="B2" s="27"/>
      <c r="C2" s="27"/>
      <c r="D2" s="27"/>
      <c r="F2" s="22" t="s">
        <v>30</v>
      </c>
      <c r="G2" s="27"/>
      <c r="H2" s="27"/>
      <c r="I2" s="27"/>
    </row>
    <row r="3" spans="1:9" x14ac:dyDescent="0.25">
      <c r="A3" s="23"/>
      <c r="B3" s="23"/>
      <c r="C3" s="23"/>
      <c r="D3" s="23"/>
      <c r="F3" s="23"/>
      <c r="G3" s="23"/>
      <c r="H3" s="23"/>
      <c r="I3" s="23"/>
    </row>
    <row r="4" spans="1:9" ht="15" customHeight="1" x14ac:dyDescent="0.25">
      <c r="A4" s="28" t="s">
        <v>31</v>
      </c>
      <c r="B4" s="28"/>
      <c r="C4" s="29"/>
      <c r="D4" s="29"/>
      <c r="F4" s="28" t="s">
        <v>31</v>
      </c>
      <c r="G4" s="28"/>
      <c r="H4" s="29"/>
      <c r="I4" s="29"/>
    </row>
    <row r="5" spans="1:9" x14ac:dyDescent="0.25">
      <c r="A5" s="30"/>
      <c r="B5" s="30"/>
      <c r="C5" s="27"/>
      <c r="D5" s="27"/>
      <c r="F5" s="30"/>
      <c r="G5" s="30"/>
      <c r="H5" s="27"/>
      <c r="I5" s="27"/>
    </row>
    <row r="6" spans="1:9" ht="15" customHeight="1" x14ac:dyDescent="0.25">
      <c r="A6" s="31" t="s">
        <v>32</v>
      </c>
      <c r="B6" s="32" t="s">
        <v>33</v>
      </c>
      <c r="C6" s="32" t="s">
        <v>34</v>
      </c>
      <c r="D6" s="32" t="s">
        <v>35</v>
      </c>
      <c r="F6" s="31" t="s">
        <v>33</v>
      </c>
      <c r="G6" s="32" t="s">
        <v>34</v>
      </c>
      <c r="H6" s="32" t="s">
        <v>35</v>
      </c>
      <c r="I6" s="23"/>
    </row>
    <row r="7" spans="1:9" x14ac:dyDescent="0.25">
      <c r="A7" s="31" t="s">
        <v>36</v>
      </c>
      <c r="B7" s="33"/>
      <c r="C7" s="33"/>
      <c r="D7" s="33"/>
      <c r="F7" s="31" t="s">
        <v>45</v>
      </c>
      <c r="G7" s="33"/>
      <c r="H7" s="33"/>
      <c r="I7" s="23"/>
    </row>
    <row r="8" spans="1:9" x14ac:dyDescent="0.25">
      <c r="A8" s="34" t="s">
        <v>37</v>
      </c>
      <c r="B8" s="34" t="s">
        <v>38</v>
      </c>
      <c r="C8" s="34"/>
      <c r="D8" s="34"/>
      <c r="F8" s="34" t="s">
        <v>38</v>
      </c>
      <c r="G8" s="34"/>
      <c r="H8" s="34"/>
      <c r="I8" s="23"/>
    </row>
    <row r="9" spans="1:9" x14ac:dyDescent="0.25">
      <c r="A9" s="25" t="s">
        <v>39</v>
      </c>
      <c r="B9" s="25" t="s">
        <v>38</v>
      </c>
      <c r="C9" s="25"/>
      <c r="D9" s="25"/>
      <c r="F9" s="25" t="s">
        <v>40</v>
      </c>
      <c r="G9" s="36">
        <v>185492473.77000001</v>
      </c>
      <c r="H9" s="25"/>
      <c r="I9" s="23"/>
    </row>
    <row r="10" spans="1:9" x14ac:dyDescent="0.25">
      <c r="A10" s="24"/>
      <c r="B10" s="24" t="s">
        <v>40</v>
      </c>
      <c r="C10" s="35">
        <v>5736924.0099999998</v>
      </c>
      <c r="D10" s="24"/>
      <c r="F10" s="24" t="s">
        <v>46</v>
      </c>
      <c r="G10" s="35">
        <v>28699953.120000001</v>
      </c>
      <c r="H10" s="24"/>
      <c r="I10" s="23"/>
    </row>
    <row r="11" spans="1:9" x14ac:dyDescent="0.25">
      <c r="A11" s="24"/>
      <c r="B11" s="24" t="s">
        <v>41</v>
      </c>
      <c r="C11" s="24"/>
      <c r="D11" s="35">
        <v>5049858.99</v>
      </c>
      <c r="F11" s="24" t="s">
        <v>47</v>
      </c>
      <c r="G11" s="35">
        <v>156792520.65000001</v>
      </c>
      <c r="H11" s="24"/>
      <c r="I11" s="23"/>
    </row>
    <row r="12" spans="1:9" x14ac:dyDescent="0.25">
      <c r="A12" s="25"/>
      <c r="B12" s="25" t="s">
        <v>42</v>
      </c>
      <c r="C12" s="36">
        <v>5736924.0099999998</v>
      </c>
      <c r="D12" s="36">
        <v>5049858.99</v>
      </c>
      <c r="F12" s="25" t="s">
        <v>41</v>
      </c>
      <c r="G12" s="25"/>
      <c r="H12" s="36">
        <v>165692795.66</v>
      </c>
      <c r="I12" s="23"/>
    </row>
    <row r="13" spans="1:9" x14ac:dyDescent="0.25">
      <c r="A13" s="25"/>
      <c r="B13" s="25" t="s">
        <v>43</v>
      </c>
      <c r="C13" s="36">
        <v>687065.02</v>
      </c>
      <c r="D13" s="25"/>
      <c r="F13" s="26" t="s">
        <v>42</v>
      </c>
      <c r="G13" s="37">
        <v>185492473.77000001</v>
      </c>
      <c r="H13" s="37">
        <v>165692795.66</v>
      </c>
      <c r="I13" s="23"/>
    </row>
    <row r="14" spans="1:9" x14ac:dyDescent="0.25">
      <c r="A14" s="25" t="s">
        <v>44</v>
      </c>
      <c r="B14" s="25" t="s">
        <v>38</v>
      </c>
      <c r="C14" s="25"/>
      <c r="D14" s="25"/>
      <c r="F14" s="26" t="s">
        <v>43</v>
      </c>
      <c r="G14" s="37">
        <v>19799678.109999999</v>
      </c>
      <c r="H14" s="26"/>
      <c r="I14" s="23"/>
    </row>
    <row r="15" spans="1:9" x14ac:dyDescent="0.25">
      <c r="A15" s="24"/>
      <c r="B15" s="24" t="s">
        <v>40</v>
      </c>
      <c r="C15" s="35">
        <v>179755549.75999999</v>
      </c>
      <c r="D15" s="24"/>
    </row>
    <row r="16" spans="1:9" x14ac:dyDescent="0.25">
      <c r="A16" s="24"/>
      <c r="B16" s="24" t="s">
        <v>41</v>
      </c>
      <c r="C16" s="24"/>
      <c r="D16" s="35">
        <v>160642936.66999999</v>
      </c>
    </row>
    <row r="17" spans="1:4" x14ac:dyDescent="0.25">
      <c r="A17" s="25"/>
      <c r="B17" s="25" t="s">
        <v>42</v>
      </c>
      <c r="C17" s="36">
        <v>179755549.75999999</v>
      </c>
      <c r="D17" s="36">
        <v>160642936.66999999</v>
      </c>
    </row>
    <row r="18" spans="1:4" x14ac:dyDescent="0.25">
      <c r="A18" s="25"/>
      <c r="B18" s="25" t="s">
        <v>43</v>
      </c>
      <c r="C18" s="36">
        <v>19112613.09</v>
      </c>
      <c r="D18" s="25"/>
    </row>
    <row r="19" spans="1:4" x14ac:dyDescent="0.25">
      <c r="A19" s="26"/>
      <c r="B19" s="26" t="s">
        <v>42</v>
      </c>
      <c r="C19" s="37">
        <v>185492473.77000001</v>
      </c>
      <c r="D19" s="37">
        <v>165692795.66</v>
      </c>
    </row>
    <row r="20" spans="1:4" x14ac:dyDescent="0.25">
      <c r="A20" s="26"/>
      <c r="B20" s="26" t="s">
        <v>43</v>
      </c>
      <c r="C20" s="37">
        <v>19799678.109999999</v>
      </c>
      <c r="D20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5" sqref="C15:C16"/>
    </sheetView>
  </sheetViews>
  <sheetFormatPr defaultRowHeight="15" x14ac:dyDescent="0.25"/>
  <cols>
    <col min="1" max="1" width="44.5703125" bestFit="1" customWidth="1"/>
    <col min="2" max="3" width="13.85546875" bestFit="1" customWidth="1"/>
  </cols>
  <sheetData>
    <row r="1" spans="1:4" x14ac:dyDescent="0.25">
      <c r="A1" s="38" t="s">
        <v>29</v>
      </c>
      <c r="B1" s="41"/>
      <c r="C1" s="41"/>
      <c r="D1" s="41"/>
    </row>
    <row r="2" spans="1:4" ht="15.75" x14ac:dyDescent="0.25">
      <c r="A2" s="39" t="s">
        <v>48</v>
      </c>
      <c r="B2" s="41"/>
      <c r="C2" s="41"/>
      <c r="D2" s="41"/>
    </row>
    <row r="3" spans="1:4" x14ac:dyDescent="0.25">
      <c r="A3" s="40"/>
      <c r="B3" s="40"/>
      <c r="C3" s="40"/>
      <c r="D3" s="40"/>
    </row>
    <row r="4" spans="1:4" ht="15" customHeight="1" x14ac:dyDescent="0.25">
      <c r="A4" s="42" t="s">
        <v>31</v>
      </c>
      <c r="B4" s="42"/>
      <c r="C4" s="43"/>
      <c r="D4" s="43"/>
    </row>
    <row r="5" spans="1:4" x14ac:dyDescent="0.25">
      <c r="A5" s="44"/>
      <c r="B5" s="44"/>
      <c r="C5" s="41"/>
      <c r="D5" s="41"/>
    </row>
    <row r="6" spans="1:4" x14ac:dyDescent="0.25">
      <c r="A6" s="45" t="s">
        <v>33</v>
      </c>
      <c r="B6" s="45" t="s">
        <v>34</v>
      </c>
      <c r="C6" s="45" t="s">
        <v>35</v>
      </c>
      <c r="D6" s="40"/>
    </row>
    <row r="7" spans="1:4" x14ac:dyDescent="0.25">
      <c r="A7" s="46" t="s">
        <v>38</v>
      </c>
      <c r="B7" s="46"/>
      <c r="C7" s="46"/>
      <c r="D7" s="40"/>
    </row>
    <row r="8" spans="1:4" x14ac:dyDescent="0.25">
      <c r="A8" s="47" t="s">
        <v>49</v>
      </c>
      <c r="B8" s="48">
        <v>251982661.44999999</v>
      </c>
      <c r="C8" s="48">
        <v>251982661.44999999</v>
      </c>
      <c r="D8" s="40"/>
    </row>
    <row r="9" spans="1:4" x14ac:dyDescent="0.25">
      <c r="A9" s="47" t="s">
        <v>50</v>
      </c>
      <c r="B9" s="48">
        <v>251982661.44999999</v>
      </c>
      <c r="C9" s="48">
        <v>251982661.44999999</v>
      </c>
      <c r="D9" s="40"/>
    </row>
    <row r="10" spans="1:4" x14ac:dyDescent="0.25">
      <c r="A10" s="47" t="s">
        <v>51</v>
      </c>
      <c r="B10" s="47"/>
      <c r="C10" s="48">
        <v>13508720.67</v>
      </c>
      <c r="D10" s="40"/>
    </row>
    <row r="11" spans="1:4" x14ac:dyDescent="0.25">
      <c r="A11" s="47" t="s">
        <v>52</v>
      </c>
      <c r="B11" s="47"/>
      <c r="C11" s="48">
        <v>13508720.67</v>
      </c>
      <c r="D11" s="40"/>
    </row>
    <row r="12" spans="1:4" x14ac:dyDescent="0.25">
      <c r="A12" s="47" t="s">
        <v>40</v>
      </c>
      <c r="B12" s="48">
        <v>129600433.94</v>
      </c>
      <c r="C12" s="47"/>
      <c r="D12" s="40"/>
    </row>
    <row r="13" spans="1:4" x14ac:dyDescent="0.25">
      <c r="A13" s="47" t="s">
        <v>53</v>
      </c>
      <c r="B13" s="48">
        <v>129600433.94</v>
      </c>
      <c r="C13" s="47"/>
      <c r="D13" s="40"/>
    </row>
    <row r="14" spans="1:4" x14ac:dyDescent="0.25">
      <c r="A14" s="47" t="s">
        <v>54</v>
      </c>
      <c r="B14" s="48">
        <v>95315775.049999997</v>
      </c>
      <c r="C14" s="47"/>
      <c r="D14" s="40"/>
    </row>
    <row r="15" spans="1:4" x14ac:dyDescent="0.25">
      <c r="A15" s="47" t="s">
        <v>55</v>
      </c>
      <c r="B15" s="48">
        <v>95315775.049999997</v>
      </c>
      <c r="C15" s="47"/>
      <c r="D15" s="40"/>
    </row>
    <row r="16" spans="1:4" x14ac:dyDescent="0.25">
      <c r="A16" s="47" t="s">
        <v>41</v>
      </c>
      <c r="B16" s="47"/>
      <c r="C16" s="48">
        <v>211366654.99000001</v>
      </c>
      <c r="D16" s="40"/>
    </row>
    <row r="17" spans="1:4" x14ac:dyDescent="0.25">
      <c r="A17" s="47" t="s">
        <v>56</v>
      </c>
      <c r="B17" s="47"/>
      <c r="C17" s="48">
        <v>211366654.99000001</v>
      </c>
      <c r="D17" s="40"/>
    </row>
    <row r="18" spans="1:4" x14ac:dyDescent="0.25">
      <c r="A18" s="47" t="s">
        <v>57</v>
      </c>
      <c r="B18" s="47"/>
      <c r="C18" s="48">
        <v>211366654.99000001</v>
      </c>
      <c r="D18" s="40"/>
    </row>
    <row r="19" spans="1:4" x14ac:dyDescent="0.25">
      <c r="A19" s="47" t="s">
        <v>58</v>
      </c>
      <c r="B19" s="47"/>
      <c r="C19" s="48">
        <v>40833.33</v>
      </c>
      <c r="D19" s="40"/>
    </row>
    <row r="20" spans="1:4" x14ac:dyDescent="0.25">
      <c r="A20" s="47" t="s">
        <v>59</v>
      </c>
      <c r="B20" s="47"/>
      <c r="C20" s="48">
        <v>40833.33</v>
      </c>
      <c r="D20" s="40"/>
    </row>
    <row r="21" spans="1:4" x14ac:dyDescent="0.25">
      <c r="A21" s="49" t="s">
        <v>42</v>
      </c>
      <c r="B21" s="50">
        <v>476898870.44</v>
      </c>
      <c r="C21" s="50">
        <v>476898870.44</v>
      </c>
      <c r="D21" s="40"/>
    </row>
    <row r="22" spans="1:4" x14ac:dyDescent="0.25">
      <c r="A22" s="49" t="s">
        <v>43</v>
      </c>
      <c r="B22" s="49"/>
      <c r="C22" s="49"/>
      <c r="D22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3" sqref="E3"/>
    </sheetView>
  </sheetViews>
  <sheetFormatPr defaultRowHeight="15" x14ac:dyDescent="0.25"/>
  <cols>
    <col min="1" max="1" width="64.85546875" bestFit="1" customWidth="1"/>
    <col min="2" max="2" width="23.85546875" bestFit="1" customWidth="1"/>
    <col min="3" max="3" width="6.7109375" bestFit="1" customWidth="1"/>
    <col min="4" max="4" width="17.28515625" bestFit="1" customWidth="1"/>
    <col min="5" max="5" width="12.7109375" bestFit="1" customWidth="1"/>
    <col min="6" max="6" width="22.85546875" bestFit="1" customWidth="1"/>
    <col min="7" max="7" width="12.7109375" bestFit="1" customWidth="1"/>
  </cols>
  <sheetData>
    <row r="1" spans="1:7" x14ac:dyDescent="0.25">
      <c r="A1" s="51" t="s">
        <v>29</v>
      </c>
      <c r="B1" s="58"/>
      <c r="C1" s="58"/>
      <c r="D1" s="58"/>
      <c r="E1" s="52"/>
      <c r="F1" s="52"/>
      <c r="G1" s="52"/>
    </row>
    <row r="2" spans="1:7" ht="15.75" x14ac:dyDescent="0.25">
      <c r="A2" s="53" t="s">
        <v>60</v>
      </c>
      <c r="B2" s="58"/>
      <c r="C2" s="58"/>
      <c r="D2" s="58"/>
      <c r="E2" s="52"/>
      <c r="F2" s="52"/>
      <c r="G2" s="52"/>
    </row>
    <row r="3" spans="1:7" x14ac:dyDescent="0.25">
      <c r="A3" s="52"/>
      <c r="B3" s="52"/>
      <c r="C3" s="52"/>
      <c r="D3" s="52"/>
      <c r="E3" s="156"/>
      <c r="F3" s="52"/>
      <c r="G3" s="52"/>
    </row>
    <row r="4" spans="1:7" ht="15" customHeight="1" x14ac:dyDescent="0.25">
      <c r="A4" s="59" t="s">
        <v>31</v>
      </c>
      <c r="B4" s="59"/>
      <c r="C4" s="60"/>
      <c r="D4" s="60"/>
      <c r="E4" s="60"/>
      <c r="F4" s="60"/>
      <c r="G4" s="60"/>
    </row>
    <row r="5" spans="1:7" x14ac:dyDescent="0.25">
      <c r="A5" s="61"/>
      <c r="B5" s="61"/>
      <c r="C5" s="58"/>
      <c r="D5" s="58"/>
      <c r="E5" s="58"/>
      <c r="F5" s="58"/>
      <c r="G5" s="58"/>
    </row>
    <row r="6" spans="1:7" x14ac:dyDescent="0.25">
      <c r="A6" s="62" t="s">
        <v>32</v>
      </c>
      <c r="B6" s="55" t="s">
        <v>61</v>
      </c>
      <c r="C6" s="55"/>
      <c r="D6" s="55" t="s">
        <v>62</v>
      </c>
      <c r="E6" s="55"/>
      <c r="F6" s="55" t="s">
        <v>63</v>
      </c>
      <c r="G6" s="55"/>
    </row>
    <row r="7" spans="1:7" ht="15" customHeight="1" x14ac:dyDescent="0.25">
      <c r="A7" s="63" t="s">
        <v>64</v>
      </c>
      <c r="B7" s="56" t="s">
        <v>34</v>
      </c>
      <c r="C7" s="56" t="s">
        <v>35</v>
      </c>
      <c r="D7" s="56" t="s">
        <v>34</v>
      </c>
      <c r="E7" s="56" t="s">
        <v>35</v>
      </c>
      <c r="F7" s="56" t="s">
        <v>34</v>
      </c>
      <c r="G7" s="56" t="s">
        <v>35</v>
      </c>
    </row>
    <row r="8" spans="1:7" x14ac:dyDescent="0.25">
      <c r="A8" s="64"/>
      <c r="B8" s="57"/>
      <c r="C8" s="57"/>
      <c r="D8" s="57"/>
      <c r="E8" s="57"/>
      <c r="F8" s="57"/>
      <c r="G8" s="57"/>
    </row>
    <row r="9" spans="1:7" x14ac:dyDescent="0.25">
      <c r="A9" s="65" t="s">
        <v>58</v>
      </c>
      <c r="B9" s="65"/>
      <c r="C9" s="65"/>
      <c r="D9" s="66">
        <v>30664572.109999999</v>
      </c>
      <c r="E9" s="66">
        <v>43432341.140000001</v>
      </c>
      <c r="F9" s="65"/>
      <c r="G9" s="66">
        <v>12767769.029999999</v>
      </c>
    </row>
    <row r="10" spans="1:7" x14ac:dyDescent="0.25">
      <c r="A10" s="65" t="s">
        <v>65</v>
      </c>
      <c r="B10" s="65"/>
      <c r="C10" s="65"/>
      <c r="D10" s="65"/>
      <c r="E10" s="66">
        <v>43432341.140000001</v>
      </c>
      <c r="F10" s="65"/>
      <c r="G10" s="66">
        <v>43432341.140000001</v>
      </c>
    </row>
    <row r="11" spans="1:7" x14ac:dyDescent="0.25">
      <c r="A11" s="67" t="s">
        <v>66</v>
      </c>
      <c r="B11" s="67"/>
      <c r="C11" s="67"/>
      <c r="D11" s="67"/>
      <c r="E11" s="68">
        <v>137524</v>
      </c>
      <c r="F11" s="67"/>
      <c r="G11" s="67"/>
    </row>
    <row r="12" spans="1:7" x14ac:dyDescent="0.25">
      <c r="A12" s="67" t="s">
        <v>67</v>
      </c>
      <c r="B12" s="67"/>
      <c r="C12" s="67"/>
      <c r="D12" s="67"/>
      <c r="E12" s="69">
        <v>704.53</v>
      </c>
      <c r="F12" s="67"/>
      <c r="G12" s="67"/>
    </row>
    <row r="13" spans="1:7" x14ac:dyDescent="0.25">
      <c r="A13" s="67" t="s">
        <v>68</v>
      </c>
      <c r="B13" s="67"/>
      <c r="C13" s="67"/>
      <c r="D13" s="67"/>
      <c r="E13" s="68">
        <v>666079.65</v>
      </c>
      <c r="F13" s="67"/>
      <c r="G13" s="67"/>
    </row>
    <row r="14" spans="1:7" x14ac:dyDescent="0.25">
      <c r="A14" s="67" t="s">
        <v>69</v>
      </c>
      <c r="B14" s="67"/>
      <c r="C14" s="67"/>
      <c r="D14" s="67"/>
      <c r="E14" s="68">
        <v>31722066.890000001</v>
      </c>
      <c r="F14" s="67"/>
      <c r="G14" s="67"/>
    </row>
    <row r="15" spans="1:7" x14ac:dyDescent="0.25">
      <c r="A15" s="67" t="s">
        <v>70</v>
      </c>
      <c r="B15" s="67"/>
      <c r="C15" s="67"/>
      <c r="D15" s="67"/>
      <c r="E15" s="68">
        <v>6553358.54</v>
      </c>
      <c r="F15" s="67"/>
      <c r="G15" s="67"/>
    </row>
    <row r="16" spans="1:7" x14ac:dyDescent="0.25">
      <c r="A16" s="67" t="s">
        <v>71</v>
      </c>
      <c r="B16" s="67"/>
      <c r="C16" s="67"/>
      <c r="D16" s="67"/>
      <c r="E16" s="68">
        <v>309181.12</v>
      </c>
      <c r="F16" s="67"/>
      <c r="G16" s="67"/>
    </row>
    <row r="17" spans="1:7" x14ac:dyDescent="0.25">
      <c r="A17" s="67" t="s">
        <v>72</v>
      </c>
      <c r="B17" s="67"/>
      <c r="C17" s="67"/>
      <c r="D17" s="67"/>
      <c r="E17" s="68">
        <v>4043426.41</v>
      </c>
      <c r="F17" s="67"/>
      <c r="G17" s="67"/>
    </row>
    <row r="18" spans="1:7" x14ac:dyDescent="0.25">
      <c r="A18" s="65" t="s">
        <v>59</v>
      </c>
      <c r="B18" s="65"/>
      <c r="C18" s="65"/>
      <c r="D18" s="66">
        <v>4626345.9000000004</v>
      </c>
      <c r="E18" s="65"/>
      <c r="F18" s="66">
        <v>4626345.9000000004</v>
      </c>
      <c r="G18" s="65"/>
    </row>
    <row r="19" spans="1:7" x14ac:dyDescent="0.25">
      <c r="A19" s="67" t="s">
        <v>73</v>
      </c>
      <c r="B19" s="67"/>
      <c r="C19" s="67"/>
      <c r="D19" s="68">
        <v>271000</v>
      </c>
      <c r="E19" s="67"/>
      <c r="F19" s="67"/>
      <c r="G19" s="67"/>
    </row>
    <row r="20" spans="1:7" x14ac:dyDescent="0.25">
      <c r="A20" s="67" t="s">
        <v>66</v>
      </c>
      <c r="B20" s="67"/>
      <c r="C20" s="67"/>
      <c r="D20" s="68">
        <v>439733</v>
      </c>
      <c r="E20" s="67"/>
      <c r="F20" s="67"/>
      <c r="G20" s="67"/>
    </row>
    <row r="21" spans="1:7" x14ac:dyDescent="0.25">
      <c r="A21" s="67" t="s">
        <v>74</v>
      </c>
      <c r="B21" s="67"/>
      <c r="C21" s="67"/>
      <c r="D21" s="68">
        <v>5000</v>
      </c>
      <c r="E21" s="67"/>
      <c r="F21" s="67"/>
      <c r="G21" s="67"/>
    </row>
    <row r="22" spans="1:7" x14ac:dyDescent="0.25">
      <c r="A22" s="67" t="s">
        <v>75</v>
      </c>
      <c r="B22" s="67"/>
      <c r="C22" s="67"/>
      <c r="D22" s="68">
        <v>695447</v>
      </c>
      <c r="E22" s="67"/>
      <c r="F22" s="67"/>
      <c r="G22" s="67"/>
    </row>
    <row r="23" spans="1:7" x14ac:dyDescent="0.25">
      <c r="A23" s="67" t="s">
        <v>76</v>
      </c>
      <c r="B23" s="67"/>
      <c r="C23" s="67"/>
      <c r="D23" s="68">
        <v>368000</v>
      </c>
      <c r="E23" s="67"/>
      <c r="F23" s="67"/>
      <c r="G23" s="67"/>
    </row>
    <row r="24" spans="1:7" x14ac:dyDescent="0.25">
      <c r="A24" s="67" t="s">
        <v>77</v>
      </c>
      <c r="B24" s="67"/>
      <c r="C24" s="67"/>
      <c r="D24" s="68">
        <v>2675.21</v>
      </c>
      <c r="E24" s="67"/>
      <c r="F24" s="67"/>
      <c r="G24" s="67"/>
    </row>
    <row r="25" spans="1:7" x14ac:dyDescent="0.25">
      <c r="A25" s="67" t="s">
        <v>78</v>
      </c>
      <c r="B25" s="67"/>
      <c r="C25" s="67"/>
      <c r="D25" s="68">
        <v>8166.67</v>
      </c>
      <c r="E25" s="67"/>
      <c r="F25" s="67"/>
      <c r="G25" s="67"/>
    </row>
    <row r="26" spans="1:7" x14ac:dyDescent="0.25">
      <c r="A26" s="67" t="s">
        <v>79</v>
      </c>
      <c r="B26" s="67"/>
      <c r="C26" s="67"/>
      <c r="D26" s="68">
        <v>398162</v>
      </c>
      <c r="E26" s="67"/>
      <c r="F26" s="67"/>
      <c r="G26" s="67"/>
    </row>
    <row r="27" spans="1:7" x14ac:dyDescent="0.25">
      <c r="A27" s="67" t="s">
        <v>80</v>
      </c>
      <c r="B27" s="67"/>
      <c r="C27" s="67"/>
      <c r="D27" s="68">
        <v>100951.09</v>
      </c>
      <c r="E27" s="67"/>
      <c r="F27" s="67"/>
      <c r="G27" s="67"/>
    </row>
    <row r="28" spans="1:7" x14ac:dyDescent="0.25">
      <c r="A28" s="67" t="s">
        <v>81</v>
      </c>
      <c r="B28" s="67"/>
      <c r="C28" s="67"/>
      <c r="D28" s="68">
        <v>61904.18</v>
      </c>
      <c r="E28" s="67"/>
      <c r="F28" s="67"/>
      <c r="G28" s="67"/>
    </row>
    <row r="29" spans="1:7" x14ac:dyDescent="0.25">
      <c r="A29" s="67" t="s">
        <v>82</v>
      </c>
      <c r="B29" s="67"/>
      <c r="C29" s="67"/>
      <c r="D29" s="68">
        <v>40833.33</v>
      </c>
      <c r="E29" s="67"/>
      <c r="F29" s="67"/>
      <c r="G29" s="67"/>
    </row>
    <row r="30" spans="1:7" x14ac:dyDescent="0.25">
      <c r="A30" s="67" t="s">
        <v>83</v>
      </c>
      <c r="B30" s="67"/>
      <c r="C30" s="67"/>
      <c r="D30" s="68">
        <v>1200619.42</v>
      </c>
      <c r="E30" s="67"/>
      <c r="F30" s="67"/>
      <c r="G30" s="67"/>
    </row>
    <row r="31" spans="1:7" x14ac:dyDescent="0.25">
      <c r="A31" s="67" t="s">
        <v>84</v>
      </c>
      <c r="B31" s="67"/>
      <c r="C31" s="67"/>
      <c r="D31" s="68">
        <v>89371.4</v>
      </c>
      <c r="E31" s="67"/>
      <c r="F31" s="67"/>
      <c r="G31" s="67"/>
    </row>
    <row r="32" spans="1:7" x14ac:dyDescent="0.25">
      <c r="A32" s="67" t="s">
        <v>85</v>
      </c>
      <c r="B32" s="67"/>
      <c r="C32" s="67"/>
      <c r="D32" s="68">
        <v>394482.6</v>
      </c>
      <c r="E32" s="67"/>
      <c r="F32" s="67"/>
      <c r="G32" s="67"/>
    </row>
    <row r="33" spans="1:7" x14ac:dyDescent="0.25">
      <c r="A33" s="67" t="s">
        <v>86</v>
      </c>
      <c r="B33" s="67"/>
      <c r="C33" s="67"/>
      <c r="D33" s="68">
        <v>550000</v>
      </c>
      <c r="E33" s="67"/>
      <c r="F33" s="67"/>
      <c r="G33" s="67"/>
    </row>
    <row r="34" spans="1:7" x14ac:dyDescent="0.25">
      <c r="A34" s="65" t="s">
        <v>87</v>
      </c>
      <c r="B34" s="65"/>
      <c r="C34" s="65"/>
      <c r="D34" s="66">
        <v>26038226.210000001</v>
      </c>
      <c r="E34" s="65"/>
      <c r="F34" s="66">
        <v>26038226.210000001</v>
      </c>
      <c r="G34" s="65"/>
    </row>
    <row r="35" spans="1:7" x14ac:dyDescent="0.25">
      <c r="A35" s="67" t="s">
        <v>88</v>
      </c>
      <c r="B35" s="67"/>
      <c r="C35" s="67"/>
      <c r="D35" s="68">
        <v>26038226.210000001</v>
      </c>
      <c r="E35" s="67"/>
      <c r="F35" s="67"/>
      <c r="G35" s="67"/>
    </row>
    <row r="36" spans="1:7" x14ac:dyDescent="0.25">
      <c r="A36" s="54" t="s">
        <v>89</v>
      </c>
      <c r="B36" s="54"/>
      <c r="C36" s="54"/>
      <c r="D36" s="70">
        <v>30664572.109999999</v>
      </c>
      <c r="E36" s="70">
        <v>43432341.140000001</v>
      </c>
      <c r="F36" s="54"/>
      <c r="G36" s="70">
        <v>12767769.029999999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90" zoomScaleNormal="90" workbookViewId="0">
      <selection activeCell="D57" activeCellId="2" sqref="D39 D39 D57"/>
    </sheetView>
  </sheetViews>
  <sheetFormatPr defaultRowHeight="15" x14ac:dyDescent="0.25"/>
  <cols>
    <col min="1" max="1" width="64.85546875" bestFit="1" customWidth="1"/>
    <col min="2" max="2" width="23.85546875" bestFit="1" customWidth="1"/>
    <col min="3" max="3" width="6.7109375" bestFit="1" customWidth="1"/>
    <col min="4" max="4" width="17.28515625" bestFit="1" customWidth="1"/>
    <col min="5" max="5" width="13.5703125" bestFit="1" customWidth="1"/>
    <col min="6" max="6" width="22.85546875" bestFit="1" customWidth="1"/>
    <col min="7" max="7" width="6.7109375" bestFit="1" customWidth="1"/>
  </cols>
  <sheetData>
    <row r="1" spans="1:7" x14ac:dyDescent="0.25">
      <c r="A1" s="71" t="s">
        <v>29</v>
      </c>
      <c r="B1" s="78"/>
      <c r="C1" s="78"/>
      <c r="D1" s="78"/>
      <c r="E1" s="72"/>
      <c r="F1" s="72"/>
      <c r="G1" s="72"/>
    </row>
    <row r="2" spans="1:7" ht="15.75" x14ac:dyDescent="0.25">
      <c r="A2" s="73" t="s">
        <v>90</v>
      </c>
      <c r="B2" s="78"/>
      <c r="C2" s="78"/>
      <c r="D2" s="78"/>
      <c r="E2" s="72"/>
      <c r="F2" s="72"/>
      <c r="G2" s="72"/>
    </row>
    <row r="3" spans="1:7" x14ac:dyDescent="0.25">
      <c r="A3" s="72"/>
      <c r="B3" s="72"/>
      <c r="C3" s="72"/>
      <c r="D3" s="72"/>
      <c r="E3" s="154">
        <f>D13+D16+D17+D30+D31+D37+D38</f>
        <v>21708629.379999999</v>
      </c>
      <c r="F3" s="72"/>
      <c r="G3" s="72"/>
    </row>
    <row r="4" spans="1:7" ht="15" customHeight="1" x14ac:dyDescent="0.25">
      <c r="A4" s="79" t="s">
        <v>31</v>
      </c>
      <c r="B4" s="79"/>
      <c r="C4" s="80"/>
      <c r="D4" s="80"/>
      <c r="E4" s="80"/>
      <c r="F4" s="80"/>
      <c r="G4" s="80"/>
    </row>
    <row r="5" spans="1:7" x14ac:dyDescent="0.25">
      <c r="A5" s="81"/>
      <c r="B5" s="81"/>
      <c r="C5" s="78"/>
      <c r="D5" s="78"/>
      <c r="E5" s="78"/>
      <c r="F5" s="78"/>
      <c r="G5" s="78"/>
    </row>
    <row r="6" spans="1:7" x14ac:dyDescent="0.25">
      <c r="A6" s="82" t="s">
        <v>32</v>
      </c>
      <c r="B6" s="75" t="s">
        <v>61</v>
      </c>
      <c r="C6" s="75"/>
      <c r="D6" s="75" t="s">
        <v>62</v>
      </c>
      <c r="E6" s="75"/>
      <c r="F6" s="75" t="s">
        <v>63</v>
      </c>
      <c r="G6" s="75"/>
    </row>
    <row r="7" spans="1:7" ht="15" customHeight="1" x14ac:dyDescent="0.25">
      <c r="A7" s="83" t="s">
        <v>36</v>
      </c>
      <c r="B7" s="76" t="s">
        <v>34</v>
      </c>
      <c r="C7" s="76" t="s">
        <v>35</v>
      </c>
      <c r="D7" s="76" t="s">
        <v>34</v>
      </c>
      <c r="E7" s="76" t="s">
        <v>35</v>
      </c>
      <c r="F7" s="76" t="s">
        <v>34</v>
      </c>
      <c r="G7" s="76" t="s">
        <v>35</v>
      </c>
    </row>
    <row r="8" spans="1:7" x14ac:dyDescent="0.25">
      <c r="A8" s="84"/>
      <c r="B8" s="77"/>
      <c r="C8" s="77"/>
      <c r="D8" s="77"/>
      <c r="E8" s="77"/>
      <c r="F8" s="77"/>
      <c r="G8" s="77"/>
    </row>
    <row r="9" spans="1:7" x14ac:dyDescent="0.25">
      <c r="A9" s="85" t="s">
        <v>91</v>
      </c>
      <c r="B9" s="85"/>
      <c r="C9" s="85"/>
      <c r="D9" s="86">
        <v>37264276.640000001</v>
      </c>
      <c r="E9" s="86">
        <v>33320645.780000001</v>
      </c>
      <c r="F9" s="86">
        <v>3943630.86</v>
      </c>
      <c r="G9" s="85"/>
    </row>
    <row r="10" spans="1:7" x14ac:dyDescent="0.25">
      <c r="A10" s="150" t="s">
        <v>92</v>
      </c>
      <c r="B10" s="87"/>
      <c r="C10" s="87"/>
      <c r="D10" s="149">
        <v>32538.57</v>
      </c>
      <c r="E10" s="88">
        <v>29827.03</v>
      </c>
      <c r="F10" s="87"/>
      <c r="G10" s="87"/>
    </row>
    <row r="11" spans="1:7" x14ac:dyDescent="0.25">
      <c r="A11" s="87" t="s">
        <v>93</v>
      </c>
      <c r="B11" s="87"/>
      <c r="C11" s="87"/>
      <c r="D11" s="88">
        <v>528000</v>
      </c>
      <c r="E11" s="88">
        <v>484000</v>
      </c>
      <c r="F11" s="87"/>
      <c r="G11" s="87"/>
    </row>
    <row r="12" spans="1:7" x14ac:dyDescent="0.25">
      <c r="A12" s="87" t="s">
        <v>94</v>
      </c>
      <c r="B12" s="87"/>
      <c r="C12" s="87"/>
      <c r="D12" s="88">
        <v>115000</v>
      </c>
      <c r="E12" s="88">
        <v>115000</v>
      </c>
      <c r="F12" s="87"/>
      <c r="G12" s="87"/>
    </row>
    <row r="13" spans="1:7" x14ac:dyDescent="0.25">
      <c r="A13" s="153" t="s">
        <v>95</v>
      </c>
      <c r="B13" s="87"/>
      <c r="C13" s="87"/>
      <c r="D13" s="88">
        <v>29473.200000000001</v>
      </c>
      <c r="E13" s="88">
        <v>29473.200000000001</v>
      </c>
      <c r="F13" s="87"/>
      <c r="G13" s="87"/>
    </row>
    <row r="14" spans="1:7" x14ac:dyDescent="0.25">
      <c r="A14" s="87" t="s">
        <v>96</v>
      </c>
      <c r="B14" s="87"/>
      <c r="C14" s="87"/>
      <c r="D14" s="88">
        <v>800000</v>
      </c>
      <c r="E14" s="87"/>
      <c r="F14" s="87"/>
      <c r="G14" s="87"/>
    </row>
    <row r="15" spans="1:7" x14ac:dyDescent="0.25">
      <c r="A15" s="87" t="s">
        <v>97</v>
      </c>
      <c r="B15" s="87"/>
      <c r="C15" s="87"/>
      <c r="D15" s="88">
        <v>52146.5</v>
      </c>
      <c r="E15" s="88">
        <v>52146.5</v>
      </c>
      <c r="F15" s="87"/>
      <c r="G15" s="87"/>
    </row>
    <row r="16" spans="1:7" x14ac:dyDescent="0.25">
      <c r="A16" s="153" t="s">
        <v>98</v>
      </c>
      <c r="B16" s="87"/>
      <c r="C16" s="87"/>
      <c r="D16" s="88">
        <v>14567712.35</v>
      </c>
      <c r="E16" s="88">
        <v>13164164.68</v>
      </c>
      <c r="F16" s="87"/>
      <c r="G16" s="87"/>
    </row>
    <row r="17" spans="1:7" x14ac:dyDescent="0.25">
      <c r="A17" s="153" t="s">
        <v>99</v>
      </c>
      <c r="B17" s="87"/>
      <c r="C17" s="87"/>
      <c r="D17" s="88">
        <v>2186395.4900000002</v>
      </c>
      <c r="E17" s="88">
        <v>2042518.07</v>
      </c>
      <c r="F17" s="87"/>
      <c r="G17" s="87"/>
    </row>
    <row r="18" spans="1:7" x14ac:dyDescent="0.25">
      <c r="A18" s="87" t="s">
        <v>100</v>
      </c>
      <c r="B18" s="87"/>
      <c r="C18" s="87"/>
      <c r="D18" s="88">
        <v>92395</v>
      </c>
      <c r="E18" s="88">
        <v>62575</v>
      </c>
      <c r="F18" s="87"/>
      <c r="G18" s="87"/>
    </row>
    <row r="19" spans="1:7" x14ac:dyDescent="0.25">
      <c r="A19" s="87" t="s">
        <v>101</v>
      </c>
      <c r="B19" s="87"/>
      <c r="C19" s="87"/>
      <c r="D19" s="88">
        <v>23842</v>
      </c>
      <c r="E19" s="88">
        <v>23842</v>
      </c>
      <c r="F19" s="87"/>
      <c r="G19" s="87"/>
    </row>
    <row r="20" spans="1:7" x14ac:dyDescent="0.25">
      <c r="A20" s="87" t="s">
        <v>102</v>
      </c>
      <c r="B20" s="87"/>
      <c r="C20" s="87"/>
      <c r="D20" s="88">
        <v>33434</v>
      </c>
      <c r="E20" s="88">
        <v>33434</v>
      </c>
      <c r="F20" s="87"/>
      <c r="G20" s="87"/>
    </row>
    <row r="21" spans="1:7" x14ac:dyDescent="0.25">
      <c r="A21" s="87" t="s">
        <v>103</v>
      </c>
      <c r="B21" s="87"/>
      <c r="C21" s="87"/>
      <c r="D21" s="88">
        <v>2913.07</v>
      </c>
      <c r="E21" s="88">
        <v>2913.07</v>
      </c>
      <c r="F21" s="87"/>
      <c r="G21" s="87"/>
    </row>
    <row r="22" spans="1:7" x14ac:dyDescent="0.25">
      <c r="A22" s="87" t="s">
        <v>104</v>
      </c>
      <c r="B22" s="87"/>
      <c r="C22" s="87"/>
      <c r="D22" s="88">
        <v>201712.79</v>
      </c>
      <c r="E22" s="88">
        <v>201712.79</v>
      </c>
      <c r="F22" s="87"/>
      <c r="G22" s="87"/>
    </row>
    <row r="23" spans="1:7" x14ac:dyDescent="0.25">
      <c r="A23" s="87" t="s">
        <v>105</v>
      </c>
      <c r="B23" s="87"/>
      <c r="C23" s="87"/>
      <c r="D23" s="88">
        <v>7167.5</v>
      </c>
      <c r="E23" s="88">
        <v>7167.5</v>
      </c>
      <c r="F23" s="87"/>
      <c r="G23" s="87"/>
    </row>
    <row r="24" spans="1:7" x14ac:dyDescent="0.25">
      <c r="A24" s="87" t="s">
        <v>106</v>
      </c>
      <c r="B24" s="87"/>
      <c r="C24" s="87"/>
      <c r="D24" s="88">
        <v>78637.210000000006</v>
      </c>
      <c r="E24" s="88">
        <v>71765.179999999993</v>
      </c>
      <c r="F24" s="87"/>
      <c r="G24" s="87"/>
    </row>
    <row r="25" spans="1:7" x14ac:dyDescent="0.25">
      <c r="A25" s="87" t="s">
        <v>107</v>
      </c>
      <c r="B25" s="87"/>
      <c r="C25" s="87"/>
      <c r="D25" s="88">
        <v>997453.6</v>
      </c>
      <c r="E25" s="88">
        <v>926925.72</v>
      </c>
      <c r="F25" s="87"/>
      <c r="G25" s="87"/>
    </row>
    <row r="26" spans="1:7" x14ac:dyDescent="0.25">
      <c r="A26" s="87" t="s">
        <v>108</v>
      </c>
      <c r="B26" s="87"/>
      <c r="C26" s="87"/>
      <c r="D26" s="88">
        <v>38441.4</v>
      </c>
      <c r="E26" s="88">
        <v>38441.4</v>
      </c>
      <c r="F26" s="87"/>
      <c r="G26" s="87"/>
    </row>
    <row r="27" spans="1:7" x14ac:dyDescent="0.25">
      <c r="A27" s="87" t="s">
        <v>109</v>
      </c>
      <c r="B27" s="87"/>
      <c r="C27" s="87"/>
      <c r="D27" s="88">
        <v>19192.09</v>
      </c>
      <c r="E27" s="88">
        <v>19192.09</v>
      </c>
      <c r="F27" s="87"/>
      <c r="G27" s="87"/>
    </row>
    <row r="28" spans="1:7" x14ac:dyDescent="0.25">
      <c r="A28" s="87" t="s">
        <v>110</v>
      </c>
      <c r="B28" s="87"/>
      <c r="C28" s="87"/>
      <c r="D28" s="88">
        <v>4000</v>
      </c>
      <c r="E28" s="88">
        <v>4000</v>
      </c>
      <c r="F28" s="87"/>
      <c r="G28" s="87"/>
    </row>
    <row r="29" spans="1:7" x14ac:dyDescent="0.25">
      <c r="A29" s="87" t="s">
        <v>111</v>
      </c>
      <c r="B29" s="87"/>
      <c r="C29" s="87"/>
      <c r="D29" s="88">
        <v>15729</v>
      </c>
      <c r="E29" s="88">
        <v>15729</v>
      </c>
      <c r="F29" s="87"/>
      <c r="G29" s="87"/>
    </row>
    <row r="30" spans="1:7" x14ac:dyDescent="0.25">
      <c r="A30" s="153" t="s">
        <v>112</v>
      </c>
      <c r="B30" s="87"/>
      <c r="C30" s="87"/>
      <c r="D30" s="88">
        <v>4238403.09</v>
      </c>
      <c r="E30" s="88">
        <v>3889784.4</v>
      </c>
      <c r="F30" s="87"/>
      <c r="G30" s="87"/>
    </row>
    <row r="31" spans="1:7" x14ac:dyDescent="0.25">
      <c r="A31" s="153" t="s">
        <v>113</v>
      </c>
      <c r="B31" s="87"/>
      <c r="C31" s="87"/>
      <c r="D31" s="88">
        <v>653101.09</v>
      </c>
      <c r="E31" s="88">
        <v>609861.03</v>
      </c>
      <c r="F31" s="87"/>
      <c r="G31" s="87"/>
    </row>
    <row r="32" spans="1:7" x14ac:dyDescent="0.25">
      <c r="A32" s="87" t="s">
        <v>114</v>
      </c>
      <c r="B32" s="87"/>
      <c r="C32" s="87"/>
      <c r="D32" s="88">
        <v>1768</v>
      </c>
      <c r="E32" s="88">
        <v>1768</v>
      </c>
      <c r="F32" s="87"/>
      <c r="G32" s="87"/>
    </row>
    <row r="33" spans="1:7" x14ac:dyDescent="0.25">
      <c r="A33" s="87" t="s">
        <v>115</v>
      </c>
      <c r="B33" s="87"/>
      <c r="C33" s="87"/>
      <c r="D33" s="88">
        <v>50693.99</v>
      </c>
      <c r="E33" s="88">
        <v>46303.17</v>
      </c>
      <c r="F33" s="87"/>
      <c r="G33" s="87"/>
    </row>
    <row r="34" spans="1:7" x14ac:dyDescent="0.25">
      <c r="A34" s="87" t="s">
        <v>116</v>
      </c>
      <c r="B34" s="87"/>
      <c r="C34" s="87"/>
      <c r="D34" s="88">
        <v>11394471</v>
      </c>
      <c r="E34" s="88">
        <v>10444931.75</v>
      </c>
      <c r="F34" s="87"/>
      <c r="G34" s="87"/>
    </row>
    <row r="35" spans="1:7" x14ac:dyDescent="0.25">
      <c r="A35" s="87" t="s">
        <v>117</v>
      </c>
      <c r="B35" s="87"/>
      <c r="C35" s="87"/>
      <c r="D35" s="88">
        <v>1064661.54</v>
      </c>
      <c r="E35" s="88">
        <v>971306.85</v>
      </c>
      <c r="F35" s="87"/>
      <c r="G35" s="87"/>
    </row>
    <row r="36" spans="1:7" x14ac:dyDescent="0.25">
      <c r="A36" s="87" t="s">
        <v>118</v>
      </c>
      <c r="B36" s="87"/>
      <c r="C36" s="87"/>
      <c r="D36" s="88">
        <v>1450</v>
      </c>
      <c r="E36" s="88">
        <v>1450</v>
      </c>
      <c r="F36" s="87"/>
      <c r="G36" s="87"/>
    </row>
    <row r="37" spans="1:7" x14ac:dyDescent="0.25">
      <c r="A37" s="153" t="s">
        <v>119</v>
      </c>
      <c r="B37" s="87"/>
      <c r="C37" s="87"/>
      <c r="D37" s="88">
        <v>29152.87</v>
      </c>
      <c r="E37" s="88">
        <v>26328.29</v>
      </c>
      <c r="F37" s="87"/>
      <c r="G37" s="87"/>
    </row>
    <row r="38" spans="1:7" x14ac:dyDescent="0.25">
      <c r="A38" s="153" t="s">
        <v>120</v>
      </c>
      <c r="B38" s="87"/>
      <c r="C38" s="87"/>
      <c r="D38" s="88">
        <v>4391.29</v>
      </c>
      <c r="E38" s="88">
        <v>4085.06</v>
      </c>
      <c r="F38" s="87"/>
      <c r="G38" s="87"/>
    </row>
    <row r="39" spans="1:7" x14ac:dyDescent="0.25">
      <c r="A39" s="74" t="s">
        <v>89</v>
      </c>
      <c r="B39" s="74"/>
      <c r="C39" s="74"/>
      <c r="D39" s="89">
        <v>37264276.640000001</v>
      </c>
      <c r="E39" s="89">
        <v>33320645.780000001</v>
      </c>
      <c r="F39" s="89">
        <v>3943630.86</v>
      </c>
      <c r="G39" s="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2" zoomScale="80" zoomScaleNormal="80" workbookViewId="0">
      <selection activeCell="D57" activeCellId="2" sqref="D39 D39 D57"/>
    </sheetView>
  </sheetViews>
  <sheetFormatPr defaultRowHeight="15" x14ac:dyDescent="0.25"/>
  <cols>
    <col min="1" max="1" width="64.85546875" bestFit="1" customWidth="1"/>
    <col min="2" max="2" width="23.85546875" bestFit="1" customWidth="1"/>
    <col min="3" max="3" width="6.7109375" bestFit="1" customWidth="1"/>
    <col min="4" max="4" width="17.28515625" bestFit="1" customWidth="1"/>
    <col min="5" max="5" width="13.5703125" bestFit="1" customWidth="1"/>
    <col min="6" max="6" width="22.85546875" bestFit="1" customWidth="1"/>
    <col min="7" max="7" width="6.7109375" bestFit="1" customWidth="1"/>
  </cols>
  <sheetData>
    <row r="1" spans="1:7" x14ac:dyDescent="0.25">
      <c r="A1" s="90" t="s">
        <v>29</v>
      </c>
      <c r="B1" s="97"/>
      <c r="C1" s="97"/>
      <c r="D1" s="97"/>
      <c r="E1" s="91"/>
      <c r="F1" s="91"/>
      <c r="G1" s="91"/>
    </row>
    <row r="2" spans="1:7" ht="15.75" x14ac:dyDescent="0.25">
      <c r="A2" s="92" t="s">
        <v>121</v>
      </c>
      <c r="B2" s="97"/>
      <c r="C2" s="97"/>
      <c r="D2" s="97"/>
      <c r="E2" s="91"/>
      <c r="F2" s="91"/>
      <c r="G2" s="91"/>
    </row>
    <row r="3" spans="1:7" x14ac:dyDescent="0.25">
      <c r="A3" s="91"/>
      <c r="B3" s="91"/>
      <c r="C3" s="91"/>
      <c r="D3" s="152">
        <f>D14+D18+D19+D41+D42+D53+D54</f>
        <v>28351337.32</v>
      </c>
      <c r="E3" s="91"/>
      <c r="F3" s="91"/>
      <c r="G3" s="91"/>
    </row>
    <row r="4" spans="1:7" ht="15" customHeight="1" x14ac:dyDescent="0.25">
      <c r="A4" s="98" t="s">
        <v>31</v>
      </c>
      <c r="B4" s="98"/>
      <c r="C4" s="99"/>
      <c r="D4" s="99"/>
      <c r="E4" s="99"/>
      <c r="F4" s="99"/>
      <c r="G4" s="99"/>
    </row>
    <row r="5" spans="1:7" x14ac:dyDescent="0.25">
      <c r="A5" s="100"/>
      <c r="B5" s="100"/>
      <c r="C5" s="97"/>
      <c r="D5" s="97"/>
      <c r="E5" s="97"/>
      <c r="F5" s="97"/>
      <c r="G5" s="97"/>
    </row>
    <row r="6" spans="1:7" x14ac:dyDescent="0.25">
      <c r="A6" s="101" t="s">
        <v>32</v>
      </c>
      <c r="B6" s="94" t="s">
        <v>61</v>
      </c>
      <c r="C6" s="94"/>
      <c r="D6" s="94" t="s">
        <v>62</v>
      </c>
      <c r="E6" s="94"/>
      <c r="F6" s="94" t="s">
        <v>63</v>
      </c>
      <c r="G6" s="94"/>
    </row>
    <row r="7" spans="1:7" ht="15" customHeight="1" x14ac:dyDescent="0.25">
      <c r="A7" s="102" t="s">
        <v>36</v>
      </c>
      <c r="B7" s="95" t="s">
        <v>34</v>
      </c>
      <c r="C7" s="95" t="s">
        <v>35</v>
      </c>
      <c r="D7" s="95" t="s">
        <v>34</v>
      </c>
      <c r="E7" s="95" t="s">
        <v>35</v>
      </c>
      <c r="F7" s="95" t="s">
        <v>34</v>
      </c>
      <c r="G7" s="95" t="s">
        <v>35</v>
      </c>
    </row>
    <row r="8" spans="1:7" x14ac:dyDescent="0.25">
      <c r="A8" s="103"/>
      <c r="B8" s="96"/>
      <c r="C8" s="96"/>
      <c r="D8" s="96"/>
      <c r="E8" s="96"/>
      <c r="F8" s="96"/>
      <c r="G8" s="96"/>
    </row>
    <row r="9" spans="1:7" x14ac:dyDescent="0.25">
      <c r="A9" s="104" t="s">
        <v>122</v>
      </c>
      <c r="B9" s="104"/>
      <c r="C9" s="104"/>
      <c r="D9" s="105">
        <v>47456899.049999997</v>
      </c>
      <c r="E9" s="105">
        <v>43142764.789999999</v>
      </c>
      <c r="F9" s="105">
        <v>4314134.26</v>
      </c>
      <c r="G9" s="104"/>
    </row>
    <row r="10" spans="1:7" x14ac:dyDescent="0.25">
      <c r="A10" s="106" t="s">
        <v>88</v>
      </c>
      <c r="B10" s="106"/>
      <c r="C10" s="106"/>
      <c r="D10" s="106"/>
      <c r="E10" s="107">
        <v>43142764.789999999</v>
      </c>
      <c r="F10" s="106"/>
      <c r="G10" s="106"/>
    </row>
    <row r="11" spans="1:7" x14ac:dyDescent="0.25">
      <c r="A11" s="148" t="s">
        <v>123</v>
      </c>
      <c r="B11" s="106"/>
      <c r="C11" s="106"/>
      <c r="D11" s="147">
        <v>8733526.8699999992</v>
      </c>
      <c r="E11" s="106"/>
      <c r="F11" s="106"/>
      <c r="G11" s="106"/>
    </row>
    <row r="12" spans="1:7" x14ac:dyDescent="0.25">
      <c r="A12" s="106" t="s">
        <v>124</v>
      </c>
      <c r="B12" s="106"/>
      <c r="C12" s="106"/>
      <c r="D12" s="107">
        <v>3953.1</v>
      </c>
      <c r="E12" s="106"/>
      <c r="F12" s="106"/>
      <c r="G12" s="106"/>
    </row>
    <row r="13" spans="1:7" x14ac:dyDescent="0.25">
      <c r="A13" s="106" t="s">
        <v>125</v>
      </c>
      <c r="B13" s="106"/>
      <c r="C13" s="106"/>
      <c r="D13" s="107">
        <v>1994620.8</v>
      </c>
      <c r="E13" s="106"/>
      <c r="F13" s="106"/>
      <c r="G13" s="106"/>
    </row>
    <row r="14" spans="1:7" x14ac:dyDescent="0.25">
      <c r="A14" s="151" t="s">
        <v>126</v>
      </c>
      <c r="B14" s="106"/>
      <c r="C14" s="106"/>
      <c r="D14" s="107">
        <v>62140.74</v>
      </c>
      <c r="E14" s="106"/>
      <c r="F14" s="106"/>
      <c r="G14" s="106"/>
    </row>
    <row r="15" spans="1:7" x14ac:dyDescent="0.25">
      <c r="A15" s="106" t="s">
        <v>127</v>
      </c>
      <c r="B15" s="106"/>
      <c r="C15" s="106"/>
      <c r="D15" s="107">
        <v>7939.41</v>
      </c>
      <c r="E15" s="106"/>
      <c r="F15" s="106"/>
      <c r="G15" s="106"/>
    </row>
    <row r="16" spans="1:7" x14ac:dyDescent="0.25">
      <c r="A16" s="106" t="s">
        <v>128</v>
      </c>
      <c r="B16" s="106"/>
      <c r="C16" s="106"/>
      <c r="D16" s="107">
        <v>4095.96</v>
      </c>
      <c r="E16" s="106"/>
      <c r="F16" s="106"/>
      <c r="G16" s="106"/>
    </row>
    <row r="17" spans="1:7" x14ac:dyDescent="0.25">
      <c r="A17" s="106" t="s">
        <v>129</v>
      </c>
      <c r="B17" s="106"/>
      <c r="C17" s="106"/>
      <c r="D17" s="107">
        <v>162331.62</v>
      </c>
      <c r="E17" s="106"/>
      <c r="F17" s="106"/>
      <c r="G17" s="106"/>
    </row>
    <row r="18" spans="1:7" x14ac:dyDescent="0.25">
      <c r="A18" s="151" t="s">
        <v>130</v>
      </c>
      <c r="B18" s="106"/>
      <c r="C18" s="106"/>
      <c r="D18" s="107">
        <v>18946628.280000001</v>
      </c>
      <c r="E18" s="106"/>
      <c r="F18" s="106"/>
      <c r="G18" s="106"/>
    </row>
    <row r="19" spans="1:7" x14ac:dyDescent="0.25">
      <c r="A19" s="151" t="s">
        <v>131</v>
      </c>
      <c r="B19" s="106"/>
      <c r="C19" s="106"/>
      <c r="D19" s="107">
        <v>2774002.26</v>
      </c>
      <c r="E19" s="106"/>
      <c r="F19" s="106"/>
      <c r="G19" s="106"/>
    </row>
    <row r="20" spans="1:7" x14ac:dyDescent="0.25">
      <c r="A20" s="106" t="s">
        <v>132</v>
      </c>
      <c r="B20" s="106"/>
      <c r="C20" s="106"/>
      <c r="D20" s="107">
        <v>20132</v>
      </c>
      <c r="E20" s="106"/>
      <c r="F20" s="106"/>
      <c r="G20" s="106"/>
    </row>
    <row r="21" spans="1:7" x14ac:dyDescent="0.25">
      <c r="A21" s="106" t="s">
        <v>133</v>
      </c>
      <c r="B21" s="106"/>
      <c r="C21" s="106"/>
      <c r="D21" s="107">
        <v>210392.48</v>
      </c>
      <c r="E21" s="106"/>
      <c r="F21" s="106"/>
      <c r="G21" s="106"/>
    </row>
    <row r="22" spans="1:7" x14ac:dyDescent="0.25">
      <c r="A22" s="146" t="s">
        <v>134</v>
      </c>
      <c r="B22" s="106"/>
      <c r="C22" s="106"/>
      <c r="D22" s="145">
        <v>136930.4</v>
      </c>
      <c r="E22" s="106"/>
      <c r="F22" s="106"/>
      <c r="G22" s="106"/>
    </row>
    <row r="23" spans="1:7" x14ac:dyDescent="0.25">
      <c r="A23" s="106" t="s">
        <v>135</v>
      </c>
      <c r="B23" s="106"/>
      <c r="C23" s="106"/>
      <c r="D23" s="107">
        <v>337254.76</v>
      </c>
      <c r="E23" s="106"/>
      <c r="F23" s="106"/>
      <c r="G23" s="106"/>
    </row>
    <row r="24" spans="1:7" x14ac:dyDescent="0.25">
      <c r="A24" s="106" t="s">
        <v>136</v>
      </c>
      <c r="B24" s="106"/>
      <c r="C24" s="106"/>
      <c r="D24" s="107">
        <v>211467.48</v>
      </c>
      <c r="E24" s="106"/>
      <c r="F24" s="106"/>
      <c r="G24" s="106"/>
    </row>
    <row r="25" spans="1:7" x14ac:dyDescent="0.25">
      <c r="A25" s="106" t="s">
        <v>137</v>
      </c>
      <c r="B25" s="106"/>
      <c r="C25" s="106"/>
      <c r="D25" s="108">
        <v>658.6</v>
      </c>
      <c r="E25" s="106"/>
      <c r="F25" s="106"/>
      <c r="G25" s="106"/>
    </row>
    <row r="26" spans="1:7" x14ac:dyDescent="0.25">
      <c r="A26" s="106" t="s">
        <v>138</v>
      </c>
      <c r="B26" s="106"/>
      <c r="C26" s="106"/>
      <c r="D26" s="107">
        <v>243042.03</v>
      </c>
      <c r="E26" s="106"/>
      <c r="F26" s="106"/>
      <c r="G26" s="106"/>
    </row>
    <row r="27" spans="1:7" x14ac:dyDescent="0.25">
      <c r="A27" s="106" t="s">
        <v>139</v>
      </c>
      <c r="B27" s="106"/>
      <c r="C27" s="106"/>
      <c r="D27" s="107">
        <v>51595.17</v>
      </c>
      <c r="E27" s="106"/>
      <c r="F27" s="106"/>
      <c r="G27" s="106"/>
    </row>
    <row r="28" spans="1:7" x14ac:dyDescent="0.25">
      <c r="A28" s="106" t="s">
        <v>140</v>
      </c>
      <c r="B28" s="106"/>
      <c r="C28" s="106"/>
      <c r="D28" s="107">
        <v>3320</v>
      </c>
      <c r="E28" s="106"/>
      <c r="F28" s="106"/>
      <c r="G28" s="106"/>
    </row>
    <row r="29" spans="1:7" x14ac:dyDescent="0.25">
      <c r="A29" s="106" t="s">
        <v>141</v>
      </c>
      <c r="B29" s="106"/>
      <c r="C29" s="106"/>
      <c r="D29" s="107">
        <v>7996</v>
      </c>
      <c r="E29" s="106"/>
      <c r="F29" s="106"/>
      <c r="G29" s="106"/>
    </row>
    <row r="30" spans="1:7" x14ac:dyDescent="0.25">
      <c r="A30" s="106" t="s">
        <v>142</v>
      </c>
      <c r="B30" s="106"/>
      <c r="C30" s="106"/>
      <c r="D30" s="107">
        <v>368049.99</v>
      </c>
      <c r="E30" s="106"/>
      <c r="F30" s="106"/>
      <c r="G30" s="106"/>
    </row>
    <row r="31" spans="1:7" x14ac:dyDescent="0.25">
      <c r="A31" s="106" t="s">
        <v>143</v>
      </c>
      <c r="B31" s="106"/>
      <c r="C31" s="106"/>
      <c r="D31" s="108">
        <v>459.53</v>
      </c>
      <c r="E31" s="106"/>
      <c r="F31" s="106"/>
      <c r="G31" s="106"/>
    </row>
    <row r="32" spans="1:7" x14ac:dyDescent="0.25">
      <c r="A32" s="106" t="s">
        <v>144</v>
      </c>
      <c r="B32" s="106"/>
      <c r="C32" s="106"/>
      <c r="D32" s="107">
        <v>345711.44</v>
      </c>
      <c r="E32" s="106"/>
      <c r="F32" s="106"/>
      <c r="G32" s="106"/>
    </row>
    <row r="33" spans="1:7" x14ac:dyDescent="0.25">
      <c r="A33" s="106" t="s">
        <v>145</v>
      </c>
      <c r="B33" s="106"/>
      <c r="C33" s="106"/>
      <c r="D33" s="107">
        <v>149630.82999999999</v>
      </c>
      <c r="E33" s="106"/>
      <c r="F33" s="106"/>
      <c r="G33" s="106"/>
    </row>
    <row r="34" spans="1:7" x14ac:dyDescent="0.25">
      <c r="A34" s="106" t="s">
        <v>146</v>
      </c>
      <c r="B34" s="106"/>
      <c r="C34" s="106"/>
      <c r="D34" s="107">
        <v>140592</v>
      </c>
      <c r="E34" s="106"/>
      <c r="F34" s="106"/>
      <c r="G34" s="106"/>
    </row>
    <row r="35" spans="1:7" x14ac:dyDescent="0.25">
      <c r="A35" s="106" t="s">
        <v>147</v>
      </c>
      <c r="B35" s="106"/>
      <c r="C35" s="106"/>
      <c r="D35" s="107">
        <v>1190.19</v>
      </c>
      <c r="E35" s="106"/>
      <c r="F35" s="106"/>
      <c r="G35" s="106"/>
    </row>
    <row r="36" spans="1:7" x14ac:dyDescent="0.25">
      <c r="A36" s="106" t="s">
        <v>148</v>
      </c>
      <c r="B36" s="106"/>
      <c r="C36" s="106"/>
      <c r="D36" s="107">
        <v>21920</v>
      </c>
      <c r="E36" s="106"/>
      <c r="F36" s="106"/>
      <c r="G36" s="106"/>
    </row>
    <row r="37" spans="1:7" x14ac:dyDescent="0.25">
      <c r="A37" s="106" t="s">
        <v>149</v>
      </c>
      <c r="B37" s="106"/>
      <c r="C37" s="106"/>
      <c r="D37" s="107">
        <v>52732.56</v>
      </c>
      <c r="E37" s="106"/>
      <c r="F37" s="106"/>
      <c r="G37" s="106"/>
    </row>
    <row r="38" spans="1:7" x14ac:dyDescent="0.25">
      <c r="A38" s="106" t="s">
        <v>150</v>
      </c>
      <c r="B38" s="106"/>
      <c r="C38" s="106"/>
      <c r="D38" s="107">
        <v>44003.34</v>
      </c>
      <c r="E38" s="106"/>
      <c r="F38" s="106"/>
      <c r="G38" s="106"/>
    </row>
    <row r="39" spans="1:7" x14ac:dyDescent="0.25">
      <c r="A39" s="106" t="s">
        <v>151</v>
      </c>
      <c r="B39" s="106"/>
      <c r="C39" s="106"/>
      <c r="D39" s="107">
        <v>7000</v>
      </c>
      <c r="E39" s="106"/>
      <c r="F39" s="106"/>
      <c r="G39" s="106"/>
    </row>
    <row r="40" spans="1:7" x14ac:dyDescent="0.25">
      <c r="A40" s="106" t="s">
        <v>152</v>
      </c>
      <c r="B40" s="106"/>
      <c r="C40" s="106"/>
      <c r="D40" s="107">
        <v>167845.01</v>
      </c>
      <c r="E40" s="106"/>
      <c r="F40" s="106"/>
      <c r="G40" s="106"/>
    </row>
    <row r="41" spans="1:7" x14ac:dyDescent="0.25">
      <c r="A41" s="151" t="s">
        <v>153</v>
      </c>
      <c r="B41" s="106"/>
      <c r="C41" s="106"/>
      <c r="D41" s="107">
        <v>5690813.6399999997</v>
      </c>
      <c r="E41" s="106"/>
      <c r="F41" s="106"/>
      <c r="G41" s="106"/>
    </row>
    <row r="42" spans="1:7" x14ac:dyDescent="0.25">
      <c r="A42" s="151" t="s">
        <v>154</v>
      </c>
      <c r="B42" s="106"/>
      <c r="C42" s="106"/>
      <c r="D42" s="107">
        <v>834252.9</v>
      </c>
      <c r="E42" s="106"/>
      <c r="F42" s="106"/>
      <c r="G42" s="106"/>
    </row>
    <row r="43" spans="1:7" x14ac:dyDescent="0.25">
      <c r="A43" s="106" t="s">
        <v>155</v>
      </c>
      <c r="B43" s="106"/>
      <c r="C43" s="106"/>
      <c r="D43" s="107">
        <v>99328.63</v>
      </c>
      <c r="E43" s="106"/>
      <c r="F43" s="106"/>
      <c r="G43" s="106"/>
    </row>
    <row r="44" spans="1:7" x14ac:dyDescent="0.25">
      <c r="A44" s="106" t="s">
        <v>156</v>
      </c>
      <c r="B44" s="106"/>
      <c r="C44" s="106"/>
      <c r="D44" s="107">
        <v>157547.57</v>
      </c>
      <c r="E44" s="106"/>
      <c r="F44" s="106"/>
      <c r="G44" s="106"/>
    </row>
    <row r="45" spans="1:7" x14ac:dyDescent="0.25">
      <c r="A45" s="106" t="s">
        <v>157</v>
      </c>
      <c r="B45" s="106"/>
      <c r="C45" s="106"/>
      <c r="D45" s="107">
        <v>129932.07</v>
      </c>
      <c r="E45" s="106"/>
      <c r="F45" s="106"/>
      <c r="G45" s="106"/>
    </row>
    <row r="46" spans="1:7" x14ac:dyDescent="0.25">
      <c r="A46" s="146" t="s">
        <v>158</v>
      </c>
      <c r="B46" s="106"/>
      <c r="C46" s="106"/>
      <c r="D46" s="145">
        <v>194512.37</v>
      </c>
      <c r="E46" s="106"/>
      <c r="F46" s="106"/>
      <c r="G46" s="106"/>
    </row>
    <row r="47" spans="1:7" x14ac:dyDescent="0.25">
      <c r="A47" s="146" t="s">
        <v>159</v>
      </c>
      <c r="B47" s="106"/>
      <c r="C47" s="106"/>
      <c r="D47" s="145">
        <v>245585.77</v>
      </c>
      <c r="E47" s="106"/>
      <c r="F47" s="106"/>
      <c r="G47" s="106"/>
    </row>
    <row r="48" spans="1:7" x14ac:dyDescent="0.25">
      <c r="A48" s="146" t="s">
        <v>160</v>
      </c>
      <c r="B48" s="106"/>
      <c r="C48" s="106"/>
      <c r="D48" s="145">
        <v>50427.96</v>
      </c>
      <c r="E48" s="106"/>
      <c r="F48" s="106"/>
      <c r="G48" s="106"/>
    </row>
    <row r="49" spans="1:7" x14ac:dyDescent="0.25">
      <c r="A49" s="106" t="s">
        <v>161</v>
      </c>
      <c r="B49" s="106"/>
      <c r="C49" s="106"/>
      <c r="D49" s="107">
        <v>1457524.62</v>
      </c>
      <c r="E49" s="106"/>
      <c r="F49" s="106"/>
      <c r="G49" s="106"/>
    </row>
    <row r="50" spans="1:7" x14ac:dyDescent="0.25">
      <c r="A50" s="106" t="s">
        <v>162</v>
      </c>
      <c r="B50" s="106"/>
      <c r="C50" s="106"/>
      <c r="D50" s="107">
        <v>160299.15</v>
      </c>
      <c r="E50" s="106"/>
      <c r="F50" s="106"/>
      <c r="G50" s="106"/>
    </row>
    <row r="51" spans="1:7" x14ac:dyDescent="0.25">
      <c r="A51" s="106" t="s">
        <v>163</v>
      </c>
      <c r="B51" s="106"/>
      <c r="C51" s="106"/>
      <c r="D51" s="107">
        <v>16394.34</v>
      </c>
      <c r="E51" s="106"/>
      <c r="F51" s="106"/>
      <c r="G51" s="106"/>
    </row>
    <row r="52" spans="1:7" x14ac:dyDescent="0.25">
      <c r="A52" s="106" t="s">
        <v>164</v>
      </c>
      <c r="B52" s="106"/>
      <c r="C52" s="106"/>
      <c r="D52" s="107">
        <v>19549.650000000001</v>
      </c>
      <c r="E52" s="106"/>
      <c r="F52" s="106"/>
      <c r="G52" s="106"/>
    </row>
    <row r="53" spans="1:7" x14ac:dyDescent="0.25">
      <c r="A53" s="151" t="s">
        <v>165</v>
      </c>
      <c r="B53" s="106"/>
      <c r="C53" s="106"/>
      <c r="D53" s="107">
        <v>37938.83</v>
      </c>
      <c r="E53" s="106"/>
      <c r="F53" s="106"/>
      <c r="G53" s="106"/>
    </row>
    <row r="54" spans="1:7" x14ac:dyDescent="0.25">
      <c r="A54" s="151" t="s">
        <v>166</v>
      </c>
      <c r="B54" s="106"/>
      <c r="C54" s="106"/>
      <c r="D54" s="107">
        <v>5560.67</v>
      </c>
      <c r="E54" s="106"/>
      <c r="F54" s="106"/>
      <c r="G54" s="106"/>
    </row>
    <row r="55" spans="1:7" x14ac:dyDescent="0.25">
      <c r="A55" s="106" t="s">
        <v>86</v>
      </c>
      <c r="B55" s="106"/>
      <c r="C55" s="106"/>
      <c r="D55" s="107">
        <v>2932000</v>
      </c>
      <c r="E55" s="106"/>
      <c r="F55" s="106"/>
      <c r="G55" s="106"/>
    </row>
    <row r="56" spans="1:7" x14ac:dyDescent="0.25">
      <c r="A56" s="106" t="s">
        <v>167</v>
      </c>
      <c r="B56" s="106"/>
      <c r="C56" s="106"/>
      <c r="D56" s="107">
        <v>214068.03</v>
      </c>
      <c r="E56" s="106"/>
      <c r="F56" s="106"/>
      <c r="G56" s="106"/>
    </row>
    <row r="57" spans="1:7" x14ac:dyDescent="0.25">
      <c r="A57" s="93" t="s">
        <v>89</v>
      </c>
      <c r="B57" s="93"/>
      <c r="C57" s="93"/>
      <c r="D57" s="109">
        <v>47456899.049999997</v>
      </c>
      <c r="E57" s="109">
        <v>43142764.789999999</v>
      </c>
      <c r="F57" s="109">
        <v>4314134.26</v>
      </c>
      <c r="G57" s="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90" zoomScaleNormal="90" workbookViewId="0">
      <selection activeCell="D4" sqref="D4"/>
    </sheetView>
  </sheetViews>
  <sheetFormatPr defaultRowHeight="15" x14ac:dyDescent="0.25"/>
  <cols>
    <col min="1" max="1" width="86.7109375" bestFit="1" customWidth="1"/>
    <col min="2" max="2" width="23.85546875" bestFit="1" customWidth="1"/>
    <col min="3" max="3" width="6.7109375" bestFit="1" customWidth="1"/>
    <col min="4" max="4" width="17.28515625" bestFit="1" customWidth="1"/>
    <col min="5" max="5" width="13.5703125" bestFit="1" customWidth="1"/>
    <col min="6" max="6" width="22.85546875" bestFit="1" customWidth="1"/>
    <col min="7" max="7" width="6.7109375" bestFit="1" customWidth="1"/>
  </cols>
  <sheetData>
    <row r="1" spans="1:7" x14ac:dyDescent="0.25">
      <c r="A1" s="125" t="s">
        <v>29</v>
      </c>
      <c r="B1" s="132"/>
      <c r="C1" s="132"/>
      <c r="D1" s="132"/>
      <c r="E1" s="126"/>
      <c r="F1" s="126"/>
      <c r="G1" s="126"/>
    </row>
    <row r="2" spans="1:7" ht="15.75" x14ac:dyDescent="0.25">
      <c r="A2" s="127" t="s">
        <v>121</v>
      </c>
      <c r="B2" s="132"/>
      <c r="C2" s="132"/>
      <c r="D2" s="132"/>
      <c r="E2" s="126"/>
      <c r="F2" s="126"/>
      <c r="G2" s="126"/>
    </row>
    <row r="3" spans="1:7" x14ac:dyDescent="0.25">
      <c r="A3" s="126"/>
      <c r="B3" s="126"/>
      <c r="C3" s="126"/>
      <c r="D3" s="126"/>
      <c r="E3" s="126"/>
      <c r="F3" s="126"/>
      <c r="G3" s="126"/>
    </row>
    <row r="4" spans="1:7" ht="15" customHeight="1" x14ac:dyDescent="0.25">
      <c r="A4" s="133" t="s">
        <v>31</v>
      </c>
      <c r="B4" s="133"/>
      <c r="C4" s="134"/>
      <c r="D4" s="155">
        <f>D18+D34+D38</f>
        <v>1011361.82</v>
      </c>
      <c r="E4" s="134"/>
      <c r="F4" s="134"/>
      <c r="G4" s="134"/>
    </row>
    <row r="5" spans="1:7" x14ac:dyDescent="0.25">
      <c r="A5" s="135"/>
      <c r="B5" s="135"/>
      <c r="C5" s="132"/>
      <c r="D5" s="132"/>
      <c r="E5" s="132"/>
      <c r="F5" s="132"/>
      <c r="G5" s="132"/>
    </row>
    <row r="6" spans="1:7" ht="15" customHeight="1" x14ac:dyDescent="0.25">
      <c r="A6" s="133" t="s">
        <v>168</v>
      </c>
      <c r="B6" s="133"/>
      <c r="C6" s="134"/>
      <c r="D6" s="134"/>
      <c r="E6" s="134"/>
      <c r="F6" s="134"/>
      <c r="G6" s="134"/>
    </row>
    <row r="7" spans="1:7" x14ac:dyDescent="0.25">
      <c r="A7" s="135"/>
      <c r="B7" s="135"/>
      <c r="C7" s="132"/>
      <c r="D7" s="132"/>
      <c r="E7" s="132"/>
      <c r="F7" s="132"/>
      <c r="G7" s="132"/>
    </row>
    <row r="8" spans="1:7" x14ac:dyDescent="0.25">
      <c r="A8" s="136" t="s">
        <v>32</v>
      </c>
      <c r="B8" s="129" t="s">
        <v>61</v>
      </c>
      <c r="C8" s="129"/>
      <c r="D8" s="129" t="s">
        <v>62</v>
      </c>
      <c r="E8" s="129"/>
      <c r="F8" s="129" t="s">
        <v>63</v>
      </c>
      <c r="G8" s="129"/>
    </row>
    <row r="9" spans="1:7" ht="15" customHeight="1" x14ac:dyDescent="0.25">
      <c r="A9" s="137" t="s">
        <v>36</v>
      </c>
      <c r="B9" s="130" t="s">
        <v>34</v>
      </c>
      <c r="C9" s="130" t="s">
        <v>35</v>
      </c>
      <c r="D9" s="130" t="s">
        <v>34</v>
      </c>
      <c r="E9" s="130" t="s">
        <v>35</v>
      </c>
      <c r="F9" s="130" t="s">
        <v>34</v>
      </c>
      <c r="G9" s="130" t="s">
        <v>35</v>
      </c>
    </row>
    <row r="10" spans="1:7" x14ac:dyDescent="0.25">
      <c r="A10" s="138"/>
      <c r="B10" s="131"/>
      <c r="C10" s="131"/>
      <c r="D10" s="131"/>
      <c r="E10" s="131"/>
      <c r="F10" s="131"/>
      <c r="G10" s="131"/>
    </row>
    <row r="11" spans="1:7" x14ac:dyDescent="0.25">
      <c r="A11" s="139" t="s">
        <v>122</v>
      </c>
      <c r="B11" s="139"/>
      <c r="C11" s="139"/>
      <c r="D11" s="140">
        <v>935373.32</v>
      </c>
      <c r="E11" s="139"/>
      <c r="F11" s="139"/>
      <c r="G11" s="139"/>
    </row>
    <row r="12" spans="1:7" x14ac:dyDescent="0.25">
      <c r="A12" s="141" t="s">
        <v>129</v>
      </c>
      <c r="B12" s="141"/>
      <c r="C12" s="141"/>
      <c r="D12" s="142">
        <v>162331.62</v>
      </c>
      <c r="E12" s="141"/>
      <c r="F12" s="141"/>
      <c r="G12" s="141"/>
    </row>
    <row r="13" spans="1:7" x14ac:dyDescent="0.25">
      <c r="A13" s="141" t="s">
        <v>133</v>
      </c>
      <c r="B13" s="141"/>
      <c r="C13" s="141"/>
      <c r="D13" s="142">
        <v>210392.48</v>
      </c>
      <c r="E13" s="141"/>
      <c r="F13" s="141"/>
      <c r="G13" s="141"/>
    </row>
    <row r="14" spans="1:7" x14ac:dyDescent="0.25">
      <c r="A14" s="141" t="s">
        <v>136</v>
      </c>
      <c r="B14" s="141"/>
      <c r="C14" s="141"/>
      <c r="D14" s="142">
        <v>211467.48</v>
      </c>
      <c r="E14" s="141"/>
      <c r="F14" s="141"/>
      <c r="G14" s="141"/>
    </row>
    <row r="15" spans="1:7" x14ac:dyDescent="0.25">
      <c r="A15" s="141" t="s">
        <v>145</v>
      </c>
      <c r="B15" s="141"/>
      <c r="C15" s="141"/>
      <c r="D15" s="142">
        <v>149630.82999999999</v>
      </c>
      <c r="E15" s="141"/>
      <c r="F15" s="141"/>
      <c r="G15" s="141"/>
    </row>
    <row r="16" spans="1:7" x14ac:dyDescent="0.25">
      <c r="A16" s="141" t="s">
        <v>150</v>
      </c>
      <c r="B16" s="141"/>
      <c r="C16" s="141"/>
      <c r="D16" s="142">
        <v>44003.34</v>
      </c>
      <c r="E16" s="141"/>
      <c r="F16" s="141"/>
      <c r="G16" s="141"/>
    </row>
    <row r="17" spans="1:7" x14ac:dyDescent="0.25">
      <c r="A17" s="141" t="s">
        <v>156</v>
      </c>
      <c r="B17" s="141"/>
      <c r="C17" s="141"/>
      <c r="D17" s="142">
        <v>157547.57</v>
      </c>
      <c r="E17" s="141"/>
      <c r="F17" s="141"/>
      <c r="G17" s="141"/>
    </row>
    <row r="18" spans="1:7" x14ac:dyDescent="0.25">
      <c r="A18" s="128" t="s">
        <v>89</v>
      </c>
      <c r="B18" s="128"/>
      <c r="C18" s="128"/>
      <c r="D18" s="143">
        <v>935373.32</v>
      </c>
      <c r="E18" s="128"/>
      <c r="F18" s="128"/>
      <c r="G18" s="128"/>
    </row>
    <row r="20" spans="1:7" x14ac:dyDescent="0.25">
      <c r="A20" s="110" t="s">
        <v>29</v>
      </c>
      <c r="B20" s="111"/>
      <c r="C20" s="111"/>
      <c r="D20" s="111"/>
      <c r="E20" s="112"/>
      <c r="F20" s="112"/>
      <c r="G20" s="112"/>
    </row>
    <row r="21" spans="1:7" ht="15.75" x14ac:dyDescent="0.25">
      <c r="A21" s="113" t="s">
        <v>90</v>
      </c>
      <c r="B21" s="111"/>
      <c r="C21" s="111"/>
      <c r="D21" s="111"/>
      <c r="E21" s="112"/>
      <c r="F21" s="112"/>
      <c r="G21" s="112"/>
    </row>
    <row r="22" spans="1:7" x14ac:dyDescent="0.25">
      <c r="A22" s="112"/>
      <c r="B22" s="112"/>
      <c r="C22" s="112"/>
      <c r="D22" s="112"/>
      <c r="E22" s="112"/>
      <c r="F22" s="112"/>
      <c r="G22" s="112"/>
    </row>
    <row r="23" spans="1:7" x14ac:dyDescent="0.25">
      <c r="A23" s="165" t="s">
        <v>31</v>
      </c>
      <c r="B23" s="166"/>
      <c r="C23" s="167"/>
      <c r="D23" s="167"/>
      <c r="E23" s="167"/>
      <c r="F23" s="167"/>
      <c r="G23" s="167"/>
    </row>
    <row r="24" spans="1:7" x14ac:dyDescent="0.25">
      <c r="A24" s="114"/>
      <c r="B24" s="114"/>
      <c r="C24" s="111"/>
      <c r="D24" s="111"/>
      <c r="E24" s="111"/>
      <c r="F24" s="111"/>
      <c r="G24" s="111"/>
    </row>
    <row r="25" spans="1:7" x14ac:dyDescent="0.25">
      <c r="A25" s="115" t="s">
        <v>32</v>
      </c>
      <c r="B25" s="168" t="s">
        <v>61</v>
      </c>
      <c r="C25" s="168"/>
      <c r="D25" s="168" t="s">
        <v>62</v>
      </c>
      <c r="E25" s="168"/>
      <c r="F25" s="168" t="s">
        <v>63</v>
      </c>
      <c r="G25" s="168"/>
    </row>
    <row r="26" spans="1:7" x14ac:dyDescent="0.25">
      <c r="A26" s="163" t="s">
        <v>36</v>
      </c>
      <c r="B26" s="161" t="s">
        <v>34</v>
      </c>
      <c r="C26" s="161" t="s">
        <v>35</v>
      </c>
      <c r="D26" s="161" t="s">
        <v>34</v>
      </c>
      <c r="E26" s="161" t="s">
        <v>35</v>
      </c>
      <c r="F26" s="161" t="s">
        <v>34</v>
      </c>
      <c r="G26" s="161" t="s">
        <v>35</v>
      </c>
    </row>
    <row r="27" spans="1:7" x14ac:dyDescent="0.25">
      <c r="A27" s="164"/>
      <c r="B27" s="162"/>
      <c r="C27" s="162"/>
      <c r="D27" s="162"/>
      <c r="E27" s="162"/>
      <c r="F27" s="162"/>
      <c r="G27" s="162"/>
    </row>
    <row r="28" spans="1:7" x14ac:dyDescent="0.25">
      <c r="A28" s="116" t="s">
        <v>91</v>
      </c>
      <c r="B28" s="117"/>
      <c r="C28" s="117"/>
      <c r="D28" s="118">
        <v>37264276.640000001</v>
      </c>
      <c r="E28" s="118">
        <v>33320645.780000001</v>
      </c>
      <c r="F28" s="118">
        <v>3943630.86</v>
      </c>
      <c r="G28" s="117"/>
    </row>
    <row r="29" spans="1:7" hidden="1" x14ac:dyDescent="0.25">
      <c r="A29" s="119" t="s">
        <v>92</v>
      </c>
      <c r="B29" s="120"/>
      <c r="C29" s="120"/>
      <c r="D29" s="121">
        <v>32538.57</v>
      </c>
      <c r="E29" s="121">
        <v>29827.03</v>
      </c>
      <c r="F29" s="120"/>
      <c r="G29" s="120"/>
    </row>
    <row r="30" spans="1:7" hidden="1" x14ac:dyDescent="0.25">
      <c r="A30" s="119" t="s">
        <v>93</v>
      </c>
      <c r="B30" s="120"/>
      <c r="C30" s="120"/>
      <c r="D30" s="121">
        <v>528000</v>
      </c>
      <c r="E30" s="121">
        <v>484000</v>
      </c>
      <c r="F30" s="120"/>
      <c r="G30" s="120"/>
    </row>
    <row r="31" spans="1:7" hidden="1" x14ac:dyDescent="0.25">
      <c r="A31" s="119" t="s">
        <v>94</v>
      </c>
      <c r="B31" s="120"/>
      <c r="C31" s="120"/>
      <c r="D31" s="121">
        <v>115000</v>
      </c>
      <c r="E31" s="121">
        <v>115000</v>
      </c>
      <c r="F31" s="120"/>
      <c r="G31" s="120"/>
    </row>
    <row r="32" spans="1:7" hidden="1" x14ac:dyDescent="0.25">
      <c r="A32" s="119" t="s">
        <v>95</v>
      </c>
      <c r="B32" s="120"/>
      <c r="C32" s="120"/>
      <c r="D32" s="121">
        <v>29473.200000000001</v>
      </c>
      <c r="E32" s="121">
        <v>29473.200000000001</v>
      </c>
      <c r="F32" s="120"/>
      <c r="G32" s="120"/>
    </row>
    <row r="33" spans="1:7" hidden="1" x14ac:dyDescent="0.25">
      <c r="A33" s="119" t="s">
        <v>96</v>
      </c>
      <c r="B33" s="120"/>
      <c r="C33" s="120"/>
      <c r="D33" s="121">
        <v>800000</v>
      </c>
      <c r="E33" s="120"/>
      <c r="F33" s="120"/>
      <c r="G33" s="120"/>
    </row>
    <row r="34" spans="1:7" x14ac:dyDescent="0.25">
      <c r="A34" s="144" t="s">
        <v>97</v>
      </c>
      <c r="B34" s="120"/>
      <c r="C34" s="120"/>
      <c r="D34" s="121">
        <v>52146.5</v>
      </c>
      <c r="E34" s="121">
        <v>52146.5</v>
      </c>
      <c r="F34" s="120"/>
      <c r="G34" s="120"/>
    </row>
    <row r="35" spans="1:7" hidden="1" x14ac:dyDescent="0.25">
      <c r="A35" s="119" t="s">
        <v>98</v>
      </c>
      <c r="B35" s="120"/>
      <c r="C35" s="120"/>
      <c r="D35" s="121">
        <v>14567712.35</v>
      </c>
      <c r="E35" s="121">
        <v>13164164.68</v>
      </c>
      <c r="F35" s="120"/>
      <c r="G35" s="120"/>
    </row>
    <row r="36" spans="1:7" hidden="1" x14ac:dyDescent="0.25">
      <c r="A36" s="119" t="s">
        <v>99</v>
      </c>
      <c r="B36" s="120"/>
      <c r="C36" s="120"/>
      <c r="D36" s="121">
        <v>2186395.4900000002</v>
      </c>
      <c r="E36" s="121">
        <v>2042518.07</v>
      </c>
      <c r="F36" s="120"/>
      <c r="G36" s="120"/>
    </row>
    <row r="37" spans="1:7" hidden="1" x14ac:dyDescent="0.25">
      <c r="A37" s="119" t="s">
        <v>100</v>
      </c>
      <c r="B37" s="120"/>
      <c r="C37" s="120"/>
      <c r="D37" s="121">
        <v>92395</v>
      </c>
      <c r="E37" s="121">
        <v>62575</v>
      </c>
      <c r="F37" s="120"/>
      <c r="G37" s="120"/>
    </row>
    <row r="38" spans="1:7" x14ac:dyDescent="0.25">
      <c r="A38" s="144" t="s">
        <v>101</v>
      </c>
      <c r="B38" s="120"/>
      <c r="C38" s="120"/>
      <c r="D38" s="121">
        <v>23842</v>
      </c>
      <c r="E38" s="121">
        <v>23842</v>
      </c>
      <c r="F38" s="120"/>
      <c r="G38" s="120"/>
    </row>
    <row r="39" spans="1:7" hidden="1" x14ac:dyDescent="0.25">
      <c r="A39" s="119" t="s">
        <v>102</v>
      </c>
      <c r="B39" s="120"/>
      <c r="C39" s="120"/>
      <c r="D39" s="121">
        <v>33434</v>
      </c>
      <c r="E39" s="121">
        <v>33434</v>
      </c>
      <c r="F39" s="120"/>
      <c r="G39" s="120"/>
    </row>
    <row r="40" spans="1:7" hidden="1" x14ac:dyDescent="0.25">
      <c r="A40" s="119" t="s">
        <v>103</v>
      </c>
      <c r="B40" s="120"/>
      <c r="C40" s="120"/>
      <c r="D40" s="121">
        <v>2913.07</v>
      </c>
      <c r="E40" s="121">
        <v>2913.07</v>
      </c>
      <c r="F40" s="120"/>
      <c r="G40" s="120"/>
    </row>
    <row r="41" spans="1:7" hidden="1" x14ac:dyDescent="0.25">
      <c r="A41" s="119" t="s">
        <v>104</v>
      </c>
      <c r="B41" s="120"/>
      <c r="C41" s="120"/>
      <c r="D41" s="121">
        <v>201712.79</v>
      </c>
      <c r="E41" s="121">
        <v>201712.79</v>
      </c>
      <c r="F41" s="120"/>
      <c r="G41" s="120"/>
    </row>
    <row r="42" spans="1:7" hidden="1" x14ac:dyDescent="0.25">
      <c r="A42" s="119" t="s">
        <v>105</v>
      </c>
      <c r="B42" s="120"/>
      <c r="C42" s="120"/>
      <c r="D42" s="121">
        <v>7167.5</v>
      </c>
      <c r="E42" s="121">
        <v>7167.5</v>
      </c>
      <c r="F42" s="120"/>
      <c r="G42" s="120"/>
    </row>
    <row r="43" spans="1:7" hidden="1" x14ac:dyDescent="0.25">
      <c r="A43" s="119" t="s">
        <v>106</v>
      </c>
      <c r="B43" s="120"/>
      <c r="C43" s="120"/>
      <c r="D43" s="121">
        <v>78637.210000000006</v>
      </c>
      <c r="E43" s="121">
        <v>71765.179999999993</v>
      </c>
      <c r="F43" s="120"/>
      <c r="G43" s="120"/>
    </row>
    <row r="44" spans="1:7" hidden="1" x14ac:dyDescent="0.25">
      <c r="A44" s="119" t="s">
        <v>107</v>
      </c>
      <c r="B44" s="120"/>
      <c r="C44" s="120"/>
      <c r="D44" s="121">
        <v>997453.6</v>
      </c>
      <c r="E44" s="121">
        <v>926925.72</v>
      </c>
      <c r="F44" s="120"/>
      <c r="G44" s="120"/>
    </row>
    <row r="45" spans="1:7" hidden="1" x14ac:dyDescent="0.25">
      <c r="A45" s="119" t="s">
        <v>108</v>
      </c>
      <c r="B45" s="120"/>
      <c r="C45" s="120"/>
      <c r="D45" s="121">
        <v>38441.4</v>
      </c>
      <c r="E45" s="121">
        <v>38441.4</v>
      </c>
      <c r="F45" s="120"/>
      <c r="G45" s="120"/>
    </row>
    <row r="46" spans="1:7" hidden="1" x14ac:dyDescent="0.25">
      <c r="A46" s="119" t="s">
        <v>109</v>
      </c>
      <c r="B46" s="120"/>
      <c r="C46" s="120"/>
      <c r="D46" s="121">
        <v>19192.09</v>
      </c>
      <c r="E46" s="121">
        <v>19192.09</v>
      </c>
      <c r="F46" s="120"/>
      <c r="G46" s="120"/>
    </row>
    <row r="47" spans="1:7" hidden="1" x14ac:dyDescent="0.25">
      <c r="A47" s="119" t="s">
        <v>110</v>
      </c>
      <c r="B47" s="120"/>
      <c r="C47" s="120"/>
      <c r="D47" s="121">
        <v>4000</v>
      </c>
      <c r="E47" s="121">
        <v>4000</v>
      </c>
      <c r="F47" s="120"/>
      <c r="G47" s="120"/>
    </row>
    <row r="48" spans="1:7" hidden="1" x14ac:dyDescent="0.25">
      <c r="A48" s="119" t="s">
        <v>111</v>
      </c>
      <c r="B48" s="120"/>
      <c r="C48" s="120"/>
      <c r="D48" s="121">
        <v>15729</v>
      </c>
      <c r="E48" s="121">
        <v>15729</v>
      </c>
      <c r="F48" s="120"/>
      <c r="G48" s="120"/>
    </row>
    <row r="49" spans="1:7" hidden="1" x14ac:dyDescent="0.25">
      <c r="A49" s="119" t="s">
        <v>112</v>
      </c>
      <c r="B49" s="120"/>
      <c r="C49" s="120"/>
      <c r="D49" s="121">
        <v>4238403.09</v>
      </c>
      <c r="E49" s="121">
        <v>3889784.4</v>
      </c>
      <c r="F49" s="120"/>
      <c r="G49" s="120"/>
    </row>
    <row r="50" spans="1:7" hidden="1" x14ac:dyDescent="0.25">
      <c r="A50" s="119" t="s">
        <v>113</v>
      </c>
      <c r="B50" s="120"/>
      <c r="C50" s="120"/>
      <c r="D50" s="121">
        <v>653101.09</v>
      </c>
      <c r="E50" s="121">
        <v>609861.03</v>
      </c>
      <c r="F50" s="120"/>
      <c r="G50" s="120"/>
    </row>
    <row r="51" spans="1:7" hidden="1" x14ac:dyDescent="0.25">
      <c r="A51" s="119" t="s">
        <v>114</v>
      </c>
      <c r="B51" s="120"/>
      <c r="C51" s="120"/>
      <c r="D51" s="121">
        <v>1768</v>
      </c>
      <c r="E51" s="121">
        <v>1768</v>
      </c>
      <c r="F51" s="120"/>
      <c r="G51" s="120"/>
    </row>
    <row r="52" spans="1:7" hidden="1" x14ac:dyDescent="0.25">
      <c r="A52" s="119" t="s">
        <v>115</v>
      </c>
      <c r="B52" s="120"/>
      <c r="C52" s="120"/>
      <c r="D52" s="121">
        <v>50693.99</v>
      </c>
      <c r="E52" s="121">
        <v>46303.17</v>
      </c>
      <c r="F52" s="120"/>
      <c r="G52" s="120"/>
    </row>
    <row r="53" spans="1:7" hidden="1" x14ac:dyDescent="0.25">
      <c r="A53" s="119" t="s">
        <v>116</v>
      </c>
      <c r="B53" s="120"/>
      <c r="C53" s="120"/>
      <c r="D53" s="121">
        <v>11394471</v>
      </c>
      <c r="E53" s="121">
        <v>10444931.75</v>
      </c>
      <c r="F53" s="120"/>
      <c r="G53" s="120"/>
    </row>
    <row r="54" spans="1:7" hidden="1" x14ac:dyDescent="0.25">
      <c r="A54" s="119" t="s">
        <v>117</v>
      </c>
      <c r="B54" s="120"/>
      <c r="C54" s="120"/>
      <c r="D54" s="121">
        <v>1064661.54</v>
      </c>
      <c r="E54" s="121">
        <v>971306.85</v>
      </c>
      <c r="F54" s="120"/>
      <c r="G54" s="120"/>
    </row>
    <row r="55" spans="1:7" hidden="1" x14ac:dyDescent="0.25">
      <c r="A55" s="119" t="s">
        <v>118</v>
      </c>
      <c r="B55" s="120"/>
      <c r="C55" s="120"/>
      <c r="D55" s="121">
        <v>1450</v>
      </c>
      <c r="E55" s="121">
        <v>1450</v>
      </c>
      <c r="F55" s="120"/>
      <c r="G55" s="120"/>
    </row>
    <row r="56" spans="1:7" hidden="1" x14ac:dyDescent="0.25">
      <c r="A56" s="119" t="s">
        <v>119</v>
      </c>
      <c r="B56" s="120"/>
      <c r="C56" s="120"/>
      <c r="D56" s="121">
        <v>29152.87</v>
      </c>
      <c r="E56" s="121">
        <v>26328.29</v>
      </c>
      <c r="F56" s="120"/>
      <c r="G56" s="120"/>
    </row>
    <row r="57" spans="1:7" hidden="1" x14ac:dyDescent="0.25">
      <c r="A57" s="119" t="s">
        <v>120</v>
      </c>
      <c r="B57" s="120"/>
      <c r="C57" s="120"/>
      <c r="D57" s="121">
        <v>4391.29</v>
      </c>
      <c r="E57" s="121">
        <v>4085.06</v>
      </c>
      <c r="F57" s="120"/>
      <c r="G57" s="120"/>
    </row>
    <row r="58" spans="1:7" x14ac:dyDescent="0.25">
      <c r="A58" s="122" t="s">
        <v>89</v>
      </c>
      <c r="B58" s="123"/>
      <c r="C58" s="123"/>
      <c r="D58" s="124">
        <v>37264276.640000001</v>
      </c>
      <c r="E58" s="124">
        <v>33320645.780000001</v>
      </c>
      <c r="F58" s="124">
        <v>3943630.86</v>
      </c>
      <c r="G58" s="123"/>
    </row>
  </sheetData>
  <mergeCells count="11">
    <mergeCell ref="A23:G23"/>
    <mergeCell ref="B25:C25"/>
    <mergeCell ref="D25:E25"/>
    <mergeCell ref="F25:G25"/>
    <mergeCell ref="G26:G27"/>
    <mergeCell ref="A26:A27"/>
    <mergeCell ref="B26:B27"/>
    <mergeCell ref="C26:C27"/>
    <mergeCell ref="D26:D27"/>
    <mergeCell ref="E26:E27"/>
    <mergeCell ref="F26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ЮТЭК</vt:lpstr>
      <vt:lpstr>передача</vt:lpstr>
      <vt:lpstr>покупка</vt:lpstr>
      <vt:lpstr>91</vt:lpstr>
      <vt:lpstr>26</vt:lpstr>
      <vt:lpstr>20</vt:lpstr>
      <vt:lpstr>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Лубягин Никита Олегович</dc:creator>
  <cp:lastModifiedBy>Килганова Юлия Владимировна</cp:lastModifiedBy>
  <cp:lastPrinted>2023-04-27T08:16:16Z</cp:lastPrinted>
  <dcterms:created xsi:type="dcterms:W3CDTF">2021-03-30T05:47:05Z</dcterms:created>
  <dcterms:modified xsi:type="dcterms:W3CDTF">2025-01-23T08:33:55Z</dcterms:modified>
</cp:coreProperties>
</file>